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0.128.8.190\31cysheu\意琦\09研究所新生入學資料\111研究斤新生入學\人數統計表\本組統計表專區\"/>
    </mc:Choice>
  </mc:AlternateContent>
  <bookViews>
    <workbookView xWindow="0" yWindow="0" windowWidth="25200" windowHeight="11610"/>
  </bookViews>
  <sheets>
    <sheet name="碩士班" sheetId="5" r:id="rId1"/>
    <sheet name="碩專班" sheetId="2" r:id="rId2"/>
    <sheet name="博士班" sheetId="4" r:id="rId3"/>
  </sheets>
  <calcPr calcId="152511"/>
</workbook>
</file>

<file path=xl/calcChain.xml><?xml version="1.0" encoding="utf-8"?>
<calcChain xmlns="http://schemas.openxmlformats.org/spreadsheetml/2006/main">
  <c r="J10" i="5" l="1"/>
  <c r="V8" i="4" l="1"/>
  <c r="L8" i="4" l="1"/>
  <c r="X8" i="4" s="1"/>
  <c r="D12" i="2" l="1"/>
  <c r="I10" i="2"/>
  <c r="K10" i="2" s="1"/>
  <c r="I11" i="2"/>
  <c r="K11" i="2" s="1"/>
  <c r="W37" i="5" l="1"/>
  <c r="L12" i="2"/>
  <c r="I3" i="2" l="1"/>
  <c r="K3" i="2" l="1"/>
  <c r="G12" i="2"/>
  <c r="F12" i="2"/>
  <c r="J35" i="5" l="1"/>
  <c r="J34" i="5"/>
  <c r="J33" i="5"/>
  <c r="J18" i="5"/>
  <c r="J26" i="5"/>
  <c r="M10" i="4"/>
  <c r="J10" i="4"/>
  <c r="I10" i="4"/>
  <c r="W10" i="4"/>
  <c r="S8" i="5" l="1"/>
  <c r="T8" i="5" s="1"/>
  <c r="V8" i="5" l="1"/>
  <c r="T10" i="4"/>
  <c r="V9" i="4"/>
  <c r="X9" i="4" s="1"/>
  <c r="Z8" i="4" s="1"/>
  <c r="S10" i="4"/>
  <c r="I5" i="2" l="1"/>
  <c r="K5" i="2" l="1"/>
  <c r="P10" i="4"/>
  <c r="O10" i="4"/>
  <c r="J7" i="5" l="1"/>
  <c r="F10" i="4" l="1"/>
  <c r="E10" i="4"/>
  <c r="N10" i="4"/>
  <c r="D10" i="4"/>
  <c r="C10" i="4"/>
  <c r="C12" i="2"/>
  <c r="J19" i="5" l="1"/>
  <c r="V5" i="4" l="1"/>
  <c r="V6" i="4"/>
  <c r="V7" i="4"/>
  <c r="M37" i="5" l="1"/>
  <c r="I8" i="2"/>
  <c r="J29" i="5"/>
  <c r="S26" i="5"/>
  <c r="T26" i="5" s="1"/>
  <c r="K8" i="2" l="1"/>
  <c r="S6" i="5"/>
  <c r="Y10" i="4" l="1"/>
  <c r="AA10" i="4"/>
  <c r="U37" i="5" l="1"/>
  <c r="Q37" i="5"/>
  <c r="P37" i="5"/>
  <c r="O37" i="5"/>
  <c r="N37" i="5"/>
  <c r="L37" i="5"/>
  <c r="K37" i="5"/>
  <c r="H37" i="5"/>
  <c r="G37" i="5"/>
  <c r="F37" i="5"/>
  <c r="E37" i="5"/>
  <c r="D37" i="5"/>
  <c r="C37" i="5"/>
  <c r="S36" i="5"/>
  <c r="J36" i="5"/>
  <c r="S35" i="5"/>
  <c r="S34" i="5"/>
  <c r="S33" i="5"/>
  <c r="S32" i="5"/>
  <c r="J32" i="5"/>
  <c r="S31" i="5"/>
  <c r="S30" i="5"/>
  <c r="J30" i="5"/>
  <c r="S29" i="5"/>
  <c r="T29" i="5" s="1"/>
  <c r="S28" i="5"/>
  <c r="J28" i="5"/>
  <c r="S27" i="5"/>
  <c r="J27" i="5"/>
  <c r="S25" i="5"/>
  <c r="J25" i="5"/>
  <c r="S24" i="5"/>
  <c r="J24" i="5"/>
  <c r="S23" i="5"/>
  <c r="J23" i="5"/>
  <c r="S22" i="5"/>
  <c r="J22" i="5"/>
  <c r="S21" i="5"/>
  <c r="J21" i="5"/>
  <c r="S20" i="5"/>
  <c r="J20" i="5"/>
  <c r="S19" i="5"/>
  <c r="S18" i="5"/>
  <c r="S17" i="5"/>
  <c r="J17" i="5"/>
  <c r="S16" i="5"/>
  <c r="J16" i="5"/>
  <c r="S15" i="5"/>
  <c r="J15" i="5"/>
  <c r="S14" i="5"/>
  <c r="J14" i="5"/>
  <c r="S13" i="5"/>
  <c r="J13" i="5"/>
  <c r="S12" i="5"/>
  <c r="J12" i="5"/>
  <c r="S11" i="5"/>
  <c r="J11" i="5"/>
  <c r="S10" i="5"/>
  <c r="S9" i="5"/>
  <c r="J9" i="5"/>
  <c r="S7" i="5"/>
  <c r="T7" i="5" s="1"/>
  <c r="J6" i="5"/>
  <c r="T6" i="5" s="1"/>
  <c r="S5" i="5"/>
  <c r="J5" i="5"/>
  <c r="V7" i="5" l="1"/>
  <c r="S37" i="5"/>
  <c r="T22" i="5"/>
  <c r="T33" i="5"/>
  <c r="T13" i="5"/>
  <c r="T17" i="5"/>
  <c r="T25" i="5"/>
  <c r="T34" i="5"/>
  <c r="T12" i="5"/>
  <c r="T20" i="5"/>
  <c r="T14" i="5"/>
  <c r="T18" i="5"/>
  <c r="T27" i="5"/>
  <c r="T11" i="5"/>
  <c r="T32" i="5"/>
  <c r="J37" i="5"/>
  <c r="T10" i="5"/>
  <c r="T30" i="5"/>
  <c r="T24" i="5"/>
  <c r="T21" i="5"/>
  <c r="T9" i="5"/>
  <c r="T36" i="5"/>
  <c r="T16" i="5"/>
  <c r="T31" i="5"/>
  <c r="T15" i="5"/>
  <c r="T19" i="5"/>
  <c r="T23" i="5"/>
  <c r="T28" i="5"/>
  <c r="T35" i="5"/>
  <c r="T5" i="5"/>
  <c r="V4" i="4"/>
  <c r="L4" i="4"/>
  <c r="L6" i="4"/>
  <c r="X6" i="4" s="1"/>
  <c r="L7" i="4"/>
  <c r="X7" i="4" s="1"/>
  <c r="L5" i="4"/>
  <c r="X5" i="4" s="1"/>
  <c r="Z5" i="4" s="1"/>
  <c r="V32" i="5" l="1"/>
  <c r="V35" i="5"/>
  <c r="V9" i="5"/>
  <c r="V21" i="5"/>
  <c r="V33" i="5"/>
  <c r="V11" i="5"/>
  <c r="V27" i="5"/>
  <c r="V28" i="5"/>
  <c r="V20" i="5"/>
  <c r="V30" i="5"/>
  <c r="V34" i="5"/>
  <c r="V5" i="5"/>
  <c r="V25" i="5"/>
  <c r="X4" i="4"/>
  <c r="X10" i="4" s="1"/>
  <c r="V17" i="5"/>
  <c r="V10" i="5"/>
  <c r="V24" i="5"/>
  <c r="V12" i="5"/>
  <c r="V36" i="5"/>
  <c r="V31" i="5"/>
  <c r="V22" i="5"/>
  <c r="V15" i="5"/>
  <c r="V18" i="5"/>
  <c r="V13" i="5"/>
  <c r="Z7" i="4"/>
  <c r="T37" i="5"/>
  <c r="Z4" i="4" l="1"/>
  <c r="V37" i="5"/>
  <c r="J12" i="2"/>
  <c r="I4" i="2" l="1"/>
  <c r="K4" i="2" l="1"/>
  <c r="K7" i="2"/>
  <c r="I6" i="2"/>
  <c r="I9" i="2"/>
  <c r="K9" i="2" l="1"/>
  <c r="K6" i="2"/>
  <c r="I12" i="2"/>
  <c r="K12" i="2" s="1"/>
  <c r="E12" i="2"/>
  <c r="V10" i="4" l="1"/>
  <c r="L10" i="4"/>
  <c r="Z10" i="4" l="1"/>
</calcChain>
</file>

<file path=xl/comments1.xml><?xml version="1.0" encoding="utf-8"?>
<comments xmlns="http://schemas.openxmlformats.org/spreadsheetml/2006/main">
  <authors>
    <author>LUNG-REG</author>
  </authors>
  <commentList>
    <comment ref="C5" authorId="0" shapeId="0">
      <text>
        <r>
          <rPr>
            <b/>
            <sz val="9"/>
            <color indexed="81"/>
            <rFont val="細明體"/>
            <family val="3"/>
            <charset val="136"/>
          </rPr>
          <t>簡章是20，保留學籍1人所以改為19</t>
        </r>
      </text>
    </comment>
  </commentList>
</comments>
</file>

<file path=xl/comments2.xml><?xml version="1.0" encoding="utf-8"?>
<comments xmlns="http://schemas.openxmlformats.org/spreadsheetml/2006/main">
  <authors>
    <author>LUNG</author>
  </authors>
  <commentList>
    <comment ref="N3" authorId="0" shapeId="0">
      <text>
        <r>
          <rPr>
            <sz val="9"/>
            <color indexed="81"/>
            <rFont val="細明體"/>
            <family val="3"/>
            <charset val="136"/>
          </rPr>
          <t>不扣碩甄人數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<sst xmlns="http://schemas.openxmlformats.org/spreadsheetml/2006/main" count="235" uniqueCount="145">
  <si>
    <t>系組別</t>
    <phoneticPr fontId="2" type="noConversion"/>
  </si>
  <si>
    <t>正取
人數</t>
    <phoneticPr fontId="2" type="noConversion"/>
  </si>
  <si>
    <t>備取
人數</t>
    <phoneticPr fontId="2" type="noConversion"/>
  </si>
  <si>
    <t>招生
人數</t>
    <phoneticPr fontId="2" type="noConversion"/>
  </si>
  <si>
    <t>總   計</t>
    <phoneticPr fontId="2" type="noConversion"/>
  </si>
  <si>
    <t>甄試入學</t>
    <phoneticPr fontId="2" type="noConversion"/>
  </si>
  <si>
    <t>西文系</t>
    <phoneticPr fontId="2" type="noConversion"/>
  </si>
  <si>
    <t>中文系</t>
    <phoneticPr fontId="2" type="noConversion"/>
  </si>
  <si>
    <t>社工系</t>
    <phoneticPr fontId="2" type="noConversion"/>
  </si>
  <si>
    <t>教研所</t>
    <phoneticPr fontId="2" type="noConversion"/>
  </si>
  <si>
    <t>應化系</t>
    <phoneticPr fontId="2" type="noConversion"/>
  </si>
  <si>
    <t>化科系</t>
    <phoneticPr fontId="2" type="noConversion"/>
  </si>
  <si>
    <t>企管系</t>
    <phoneticPr fontId="2" type="noConversion"/>
  </si>
  <si>
    <t>會計系</t>
    <phoneticPr fontId="2" type="noConversion"/>
  </si>
  <si>
    <t>觀光系</t>
    <phoneticPr fontId="2" type="noConversion"/>
  </si>
  <si>
    <t>財金系</t>
    <phoneticPr fontId="2" type="noConversion"/>
  </si>
  <si>
    <t>社工系碩專班</t>
    <phoneticPr fontId="2" type="noConversion"/>
  </si>
  <si>
    <t>觀光系碩專班</t>
    <phoneticPr fontId="2" type="noConversion"/>
  </si>
  <si>
    <t>一般生</t>
    <phoneticPr fontId="2" type="noConversion"/>
  </si>
  <si>
    <t>在職生</t>
    <phoneticPr fontId="2" type="noConversion"/>
  </si>
  <si>
    <t>招生人數</t>
    <phoneticPr fontId="2" type="noConversion"/>
  </si>
  <si>
    <t>一般考試</t>
    <phoneticPr fontId="2" type="noConversion"/>
  </si>
  <si>
    <t>日文系</t>
    <phoneticPr fontId="2" type="noConversion"/>
  </si>
  <si>
    <t>法律系</t>
    <phoneticPr fontId="2" type="noConversion"/>
  </si>
  <si>
    <t>教研所碩專班</t>
    <phoneticPr fontId="2" type="noConversion"/>
  </si>
  <si>
    <t>化科系碩專班</t>
    <phoneticPr fontId="2" type="noConversion"/>
  </si>
  <si>
    <t>一般生</t>
    <phoneticPr fontId="2" type="noConversion"/>
  </si>
  <si>
    <t>法律系碩專班</t>
    <phoneticPr fontId="2" type="noConversion"/>
  </si>
  <si>
    <t>一般生</t>
    <phoneticPr fontId="2" type="noConversion"/>
  </si>
  <si>
    <t>國企系</t>
    <phoneticPr fontId="2" type="noConversion"/>
  </si>
  <si>
    <t>資訊應用與科技管理專班</t>
    <phoneticPr fontId="2" type="noConversion"/>
  </si>
  <si>
    <t>名額
流用</t>
    <phoneticPr fontId="2" type="noConversion"/>
  </si>
  <si>
    <t>名額
流用</t>
    <phoneticPr fontId="2" type="noConversion"/>
  </si>
  <si>
    <t>備取
人數</t>
    <phoneticPr fontId="2" type="noConversion"/>
  </si>
  <si>
    <t>正取
人數</t>
    <phoneticPr fontId="2" type="noConversion"/>
  </si>
  <si>
    <t>一般生</t>
    <phoneticPr fontId="2" type="noConversion"/>
  </si>
  <si>
    <t>一般生</t>
    <phoneticPr fontId="2" type="noConversion"/>
  </si>
  <si>
    <t>台文系</t>
    <phoneticPr fontId="2" type="noConversion"/>
  </si>
  <si>
    <t>食營系</t>
    <phoneticPr fontId="2" type="noConversion"/>
  </si>
  <si>
    <t>資管系</t>
    <phoneticPr fontId="2" type="noConversion"/>
  </si>
  <si>
    <t>資工系</t>
    <phoneticPr fontId="2" type="noConversion"/>
  </si>
  <si>
    <t>資傳系</t>
    <phoneticPr fontId="2" type="noConversion"/>
  </si>
  <si>
    <t>創創所</t>
    <phoneticPr fontId="2" type="noConversion"/>
  </si>
  <si>
    <t>提前入學</t>
    <phoneticPr fontId="2" type="noConversion"/>
  </si>
  <si>
    <t>管理碩士在職專班</t>
    <phoneticPr fontId="2" type="noConversion"/>
  </si>
  <si>
    <t>提前入學</t>
    <phoneticPr fontId="2" type="noConversion"/>
  </si>
  <si>
    <t>英文系</t>
    <phoneticPr fontId="2" type="noConversion"/>
  </si>
  <si>
    <t>最後報
到名次</t>
    <phoneticPr fontId="2" type="noConversion"/>
  </si>
  <si>
    <t>犯罪防治學程</t>
    <phoneticPr fontId="2" type="noConversion"/>
  </si>
  <si>
    <t>社企文創學程</t>
    <phoneticPr fontId="2" type="noConversion"/>
  </si>
  <si>
    <t>財工系</t>
    <phoneticPr fontId="2" type="noConversion"/>
  </si>
  <si>
    <t>寰宇管理學程</t>
    <phoneticPr fontId="2" type="noConversion"/>
  </si>
  <si>
    <t>正3</t>
    <phoneticPr fontId="2" type="noConversion"/>
  </si>
  <si>
    <t>正2</t>
    <phoneticPr fontId="2" type="noConversion"/>
  </si>
  <si>
    <t>正1</t>
    <phoneticPr fontId="2" type="noConversion"/>
  </si>
  <si>
    <t>備1</t>
    <phoneticPr fontId="2" type="noConversion"/>
  </si>
  <si>
    <t>保留學籍</t>
    <phoneticPr fontId="2" type="noConversion"/>
  </si>
  <si>
    <t>報到
總人數</t>
  </si>
  <si>
    <t>正取
報到</t>
  </si>
  <si>
    <t>備取
報到</t>
  </si>
  <si>
    <t>最後報到名次</t>
  </si>
  <si>
    <t>報到
小計</t>
  </si>
  <si>
    <t>註冊率
(%)</t>
    <phoneticPr fontId="2" type="noConversion"/>
  </si>
  <si>
    <t>10/15止
退學</t>
    <phoneticPr fontId="2" type="noConversion"/>
  </si>
  <si>
    <t>保留
學籍</t>
    <phoneticPr fontId="2" type="noConversion"/>
  </si>
  <si>
    <t>註冊率
(%)</t>
    <phoneticPr fontId="2" type="noConversion"/>
  </si>
  <si>
    <t>註冊率
(%)</t>
    <phoneticPr fontId="2" type="noConversion"/>
  </si>
  <si>
    <t>在職生</t>
    <phoneticPr fontId="2" type="noConversion"/>
  </si>
  <si>
    <t>原民碩</t>
    <phoneticPr fontId="2" type="noConversion"/>
  </si>
  <si>
    <t>部招
人數</t>
    <phoneticPr fontId="2" type="noConversion"/>
  </si>
  <si>
    <t>備2</t>
    <phoneticPr fontId="2" type="noConversion"/>
  </si>
  <si>
    <t>正7</t>
    <phoneticPr fontId="2" type="noConversion"/>
  </si>
  <si>
    <t>正6</t>
    <phoneticPr fontId="2" type="noConversion"/>
  </si>
  <si>
    <t>※註冊率算法：(報到總人數-10/15止退學人數-當期保留學籍人數)/(招生人數-當期保留學籍人數)</t>
    <phoneticPr fontId="2" type="noConversion"/>
  </si>
  <si>
    <t>※註冊率算法：(報到總人數-10/15止退學人數-當期保留學籍人數)/(招生人數-當期保留學籍人數)</t>
    <phoneticPr fontId="2" type="noConversion"/>
  </si>
  <si>
    <t>※註冊率算法：(報到總人數-10/15止退學人數-當期保留學籍人數)/(招生人數-當期保留學籍人數)</t>
    <phoneticPr fontId="2" type="noConversion"/>
  </si>
  <si>
    <r>
      <t>※註冊率：</t>
    </r>
    <r>
      <rPr>
        <b/>
        <sz val="12"/>
        <color rgb="FFCC00FF"/>
        <rFont val="新細明體"/>
        <family val="1"/>
        <charset val="136"/>
      </rPr>
      <t>不含</t>
    </r>
    <r>
      <rPr>
        <b/>
        <sz val="12"/>
        <rFont val="新細明體"/>
        <family val="1"/>
        <charset val="136"/>
      </rPr>
      <t>開學至10/15止之退學生、名額外學生(境外生)、保留學籍生，</t>
    </r>
    <r>
      <rPr>
        <b/>
        <sz val="12"/>
        <color rgb="FFFF0000"/>
        <rFont val="新細明體"/>
        <family val="1"/>
        <charset val="136"/>
      </rPr>
      <t>含</t>
    </r>
    <r>
      <rPr>
        <b/>
        <sz val="12"/>
        <rFont val="新細明體"/>
        <family val="1"/>
        <charset val="136"/>
      </rPr>
      <t>休學生</t>
    </r>
    <phoneticPr fontId="2" type="noConversion"/>
  </si>
  <si>
    <t>全球品牌與行銷碩士在職學位學程</t>
    <phoneticPr fontId="2" type="noConversion"/>
  </si>
  <si>
    <t>城市創新行銷碩士在職學位學程</t>
    <phoneticPr fontId="2" type="noConversion"/>
  </si>
  <si>
    <t>原住民族健康與社會福利博士學位學程</t>
    <phoneticPr fontId="2" type="noConversion"/>
  </si>
  <si>
    <t>正5</t>
    <phoneticPr fontId="2" type="noConversion"/>
  </si>
  <si>
    <t>正2</t>
    <phoneticPr fontId="2" type="noConversion"/>
  </si>
  <si>
    <t>備1</t>
    <phoneticPr fontId="2" type="noConversion"/>
  </si>
  <si>
    <t>正1</t>
    <phoneticPr fontId="2" type="noConversion"/>
  </si>
  <si>
    <t>逕讀</t>
    <phoneticPr fontId="2" type="noConversion"/>
  </si>
  <si>
    <t>111學年碩士班新生註冊人數統計表</t>
    <phoneticPr fontId="2" type="noConversion"/>
  </si>
  <si>
    <t>111學年碩士在職專班新生註冊人數統計表</t>
    <phoneticPr fontId="2" type="noConversion"/>
  </si>
  <si>
    <t>111學年博士班新生註冊人數統計表</t>
    <phoneticPr fontId="2" type="noConversion"/>
  </si>
  <si>
    <t>※最終計算基準日：111/10/15</t>
    <phoneticPr fontId="2" type="noConversion"/>
  </si>
  <si>
    <t>AR-111-306-1</t>
    <phoneticPr fontId="2" type="noConversion"/>
  </si>
  <si>
    <t>※最終計算基準日：111/10/15</t>
    <phoneticPr fontId="2" type="noConversion"/>
  </si>
  <si>
    <t>AR-111-306-3</t>
    <phoneticPr fontId="2" type="noConversion"/>
  </si>
  <si>
    <t>AR-111-306-2</t>
    <phoneticPr fontId="2" type="noConversion"/>
  </si>
  <si>
    <t>在職生</t>
    <phoneticPr fontId="2" type="noConversion"/>
  </si>
  <si>
    <t>在職生</t>
    <phoneticPr fontId="2" type="noConversion"/>
  </si>
  <si>
    <t>備取
報到</t>
    <phoneticPr fontId="2" type="noConversion"/>
  </si>
  <si>
    <t>一般考試</t>
    <phoneticPr fontId="2" type="noConversion"/>
  </si>
  <si>
    <t>實招人數</t>
    <phoneticPr fontId="2" type="noConversion"/>
  </si>
  <si>
    <t>正1</t>
    <phoneticPr fontId="2" type="noConversion"/>
  </si>
  <si>
    <t>正7</t>
    <phoneticPr fontId="2" type="noConversion"/>
  </si>
  <si>
    <t>備1</t>
    <phoneticPr fontId="2" type="noConversion"/>
  </si>
  <si>
    <t>正12</t>
    <phoneticPr fontId="2" type="noConversion"/>
  </si>
  <si>
    <t>正4</t>
    <phoneticPr fontId="2" type="noConversion"/>
  </si>
  <si>
    <t>正4</t>
    <phoneticPr fontId="2" type="noConversion"/>
  </si>
  <si>
    <t>正2</t>
    <phoneticPr fontId="2" type="noConversion"/>
  </si>
  <si>
    <t>備3</t>
    <phoneticPr fontId="2" type="noConversion"/>
  </si>
  <si>
    <t>正3</t>
    <phoneticPr fontId="2" type="noConversion"/>
  </si>
  <si>
    <t>正7</t>
    <phoneticPr fontId="2" type="noConversion"/>
  </si>
  <si>
    <t>備2</t>
    <phoneticPr fontId="2" type="noConversion"/>
  </si>
  <si>
    <t>正3</t>
    <phoneticPr fontId="2" type="noConversion"/>
  </si>
  <si>
    <t>正2</t>
    <phoneticPr fontId="2" type="noConversion"/>
  </si>
  <si>
    <t>正3</t>
    <phoneticPr fontId="2" type="noConversion"/>
  </si>
  <si>
    <t>備2</t>
    <phoneticPr fontId="2" type="noConversion"/>
  </si>
  <si>
    <t>正6</t>
    <phoneticPr fontId="2" type="noConversion"/>
  </si>
  <si>
    <t>正4</t>
    <phoneticPr fontId="2" type="noConversion"/>
  </si>
  <si>
    <t>正10</t>
    <phoneticPr fontId="2" type="noConversion"/>
  </si>
  <si>
    <t>正5</t>
    <phoneticPr fontId="2" type="noConversion"/>
  </si>
  <si>
    <t>正5</t>
    <phoneticPr fontId="2" type="noConversion"/>
  </si>
  <si>
    <t>備3</t>
    <phoneticPr fontId="2" type="noConversion"/>
  </si>
  <si>
    <t>備2</t>
    <phoneticPr fontId="2" type="noConversion"/>
  </si>
  <si>
    <t>備7</t>
    <phoneticPr fontId="2" type="noConversion"/>
  </si>
  <si>
    <t>正1</t>
    <phoneticPr fontId="2" type="noConversion"/>
  </si>
  <si>
    <t>正2</t>
    <phoneticPr fontId="2" type="noConversion"/>
  </si>
  <si>
    <t>正1</t>
    <phoneticPr fontId="2" type="noConversion"/>
  </si>
  <si>
    <t>正1</t>
    <phoneticPr fontId="2" type="noConversion"/>
  </si>
  <si>
    <t>正2</t>
    <phoneticPr fontId="2" type="noConversion"/>
  </si>
  <si>
    <r>
      <t>※註冊率：</t>
    </r>
    <r>
      <rPr>
        <b/>
        <sz val="12"/>
        <color rgb="FFCC00FF"/>
        <rFont val="新細明體"/>
        <family val="1"/>
        <charset val="136"/>
      </rPr>
      <t>不含</t>
    </r>
    <r>
      <rPr>
        <b/>
        <sz val="12"/>
        <rFont val="新細明體"/>
        <family val="1"/>
        <charset val="136"/>
      </rPr>
      <t>開學至10/15止之退學生、名額外學生(境外生)、保留學籍生，</t>
    </r>
    <r>
      <rPr>
        <b/>
        <sz val="12"/>
        <color rgb="FFFF0000"/>
        <rFont val="新細明體"/>
        <family val="1"/>
        <charset val="136"/>
      </rPr>
      <t>含</t>
    </r>
    <r>
      <rPr>
        <b/>
        <sz val="12"/>
        <rFont val="新細明體"/>
        <family val="1"/>
        <charset val="136"/>
      </rPr>
      <t>休學生、甄試生提前於1102入學人數(共3名)</t>
    </r>
    <phoneticPr fontId="2" type="noConversion"/>
  </si>
  <si>
    <r>
      <t>※註冊率：</t>
    </r>
    <r>
      <rPr>
        <b/>
        <sz val="12"/>
        <color rgb="FFCC00FF"/>
        <rFont val="新細明體"/>
        <family val="1"/>
        <charset val="136"/>
      </rPr>
      <t>不含</t>
    </r>
    <r>
      <rPr>
        <b/>
        <sz val="12"/>
        <rFont val="新細明體"/>
        <family val="1"/>
        <charset val="136"/>
      </rPr>
      <t>開學至10/15止之退學生、名額外學生(境外生)、保留學籍生，</t>
    </r>
    <r>
      <rPr>
        <b/>
        <sz val="12"/>
        <color rgb="FFFF0000"/>
        <rFont val="新細明體"/>
        <family val="1"/>
        <charset val="136"/>
      </rPr>
      <t>含</t>
    </r>
    <r>
      <rPr>
        <b/>
        <sz val="12"/>
        <rFont val="新細明體"/>
        <family val="1"/>
        <charset val="136"/>
      </rPr>
      <t>休學生、甄試生提前於1102入學人數(共23名)</t>
    </r>
    <phoneticPr fontId="2" type="noConversion"/>
  </si>
  <si>
    <t>※最終計算基準日：111/10/15</t>
    <phoneticPr fontId="2" type="noConversion"/>
  </si>
  <si>
    <t>※111逕讀生：外國學生(外加名額)</t>
    <phoneticPr fontId="2" type="noConversion"/>
  </si>
  <si>
    <t>備9</t>
    <phoneticPr fontId="2" type="noConversion"/>
  </si>
  <si>
    <t>備4</t>
    <phoneticPr fontId="2" type="noConversion"/>
  </si>
  <si>
    <t>備4</t>
    <phoneticPr fontId="2" type="noConversion"/>
  </si>
  <si>
    <t>備14</t>
    <phoneticPr fontId="2" type="noConversion"/>
  </si>
  <si>
    <t>備4</t>
    <phoneticPr fontId="2" type="noConversion"/>
  </si>
  <si>
    <t>正3</t>
    <phoneticPr fontId="2" type="noConversion"/>
  </si>
  <si>
    <t>備4</t>
    <phoneticPr fontId="2" type="noConversion"/>
  </si>
  <si>
    <t>備4</t>
    <phoneticPr fontId="2" type="noConversion"/>
  </si>
  <si>
    <t>備5</t>
    <phoneticPr fontId="2" type="noConversion"/>
  </si>
  <si>
    <t>備6</t>
    <phoneticPr fontId="2" type="noConversion"/>
  </si>
  <si>
    <t>正4</t>
    <phoneticPr fontId="2" type="noConversion"/>
  </si>
  <si>
    <t>異動日:1111015</t>
    <phoneticPr fontId="2" type="noConversion"/>
  </si>
  <si>
    <t>異動日:1111015</t>
    <phoneticPr fontId="2" type="noConversion"/>
  </si>
  <si>
    <t>異動日:1111015</t>
    <phoneticPr fontId="2" type="noConversion"/>
  </si>
  <si>
    <t>※配合報部作業：資管招生名額-2、資工招生名額+2，所以異動招生人數資管為8、資工為10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</si>
</sst>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2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rgb="FF0000FF"/>
      <name val="新細明體"/>
      <family val="1"/>
      <charset val="136"/>
    </font>
    <font>
      <b/>
      <sz val="8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0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b/>
      <sz val="20"/>
      <color rgb="FFFF0000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color rgb="FFCC00FF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8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49" fontId="4" fillId="0" borderId="0" xfId="0" applyNumberFormat="1" applyFont="1" applyFill="1">
      <alignment vertical="center"/>
    </xf>
    <xf numFmtId="49" fontId="10" fillId="0" borderId="0" xfId="0" applyNumberFormat="1" applyFont="1" applyFill="1">
      <alignment vertical="center"/>
    </xf>
    <xf numFmtId="0" fontId="3" fillId="0" borderId="0" xfId="0" applyFont="1">
      <alignment vertical="center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0" xfId="0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9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9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/>
    </xf>
    <xf numFmtId="10" fontId="4" fillId="0" borderId="0" xfId="0" applyNumberFormat="1" applyFont="1" applyFill="1">
      <alignment vertical="center"/>
    </xf>
    <xf numFmtId="0" fontId="9" fillId="4" borderId="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20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1" xfId="0" quotePrefix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0" fontId="9" fillId="0" borderId="4" xfId="1" applyNumberFormat="1" applyFont="1" applyFill="1" applyBorder="1" applyAlignment="1">
      <alignment horizontal="center" vertical="center" shrinkToFit="1"/>
    </xf>
    <xf numFmtId="10" fontId="9" fillId="0" borderId="5" xfId="1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mruColors>
      <color rgb="FFFFFFCC"/>
      <color rgb="FFCC00FF"/>
      <color rgb="FFCCFFFF"/>
      <color rgb="FF99FF99"/>
      <color rgb="FF0000FF"/>
      <color rgb="FF993300"/>
      <color rgb="FF800000"/>
      <color rgb="FF9FCF51"/>
      <color rgb="FF00800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workbookViewId="0">
      <pane xSplit="3" ySplit="4" topLeftCell="D32" activePane="bottomRight" state="frozen"/>
      <selection pane="topRight" activeCell="D1" sqref="D1"/>
      <selection pane="bottomLeft" activeCell="A4" sqref="A4"/>
      <selection pane="bottomRight" activeCell="A42" sqref="A42"/>
    </sheetView>
  </sheetViews>
  <sheetFormatPr defaultColWidth="8.75" defaultRowHeight="16.5"/>
  <cols>
    <col min="1" max="1" width="14.5" style="29" customWidth="1"/>
    <col min="2" max="2" width="7.125" style="24" customWidth="1"/>
    <col min="3" max="3" width="5" style="26" customWidth="1"/>
    <col min="4" max="5" width="5" style="2" customWidth="1"/>
    <col min="6" max="6" width="4.875" style="2" customWidth="1"/>
    <col min="7" max="8" width="5" style="2" customWidth="1"/>
    <col min="9" max="9" width="5.125" style="2" customWidth="1"/>
    <col min="10" max="10" width="5" style="2" customWidth="1"/>
    <col min="11" max="11" width="7" style="2" customWidth="1"/>
    <col min="12" max="12" width="5" style="2" customWidth="1"/>
    <col min="13" max="13" width="4.625" style="9" customWidth="1"/>
    <col min="14" max="14" width="5" style="2" customWidth="1"/>
    <col min="15" max="15" width="4.75" style="2" customWidth="1"/>
    <col min="16" max="17" width="5" style="2" customWidth="1"/>
    <col min="18" max="18" width="4.75" style="3" customWidth="1"/>
    <col min="19" max="19" width="5.125" style="3" customWidth="1"/>
    <col min="20" max="20" width="6.75" style="2" customWidth="1"/>
    <col min="21" max="21" width="5.75" style="21" customWidth="1"/>
    <col min="22" max="22" width="9.125" style="24" customWidth="1"/>
    <col min="23" max="23" width="5" style="25" customWidth="1"/>
    <col min="24" max="16384" width="8.75" style="21"/>
  </cols>
  <sheetData>
    <row r="1" spans="1:23" ht="21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20" customFormat="1" ht="15.75" customHeight="1">
      <c r="A2" s="97" t="s">
        <v>0</v>
      </c>
      <c r="B2" s="97"/>
      <c r="C2" s="98" t="s">
        <v>20</v>
      </c>
      <c r="D2" s="99" t="s">
        <v>5</v>
      </c>
      <c r="E2" s="100"/>
      <c r="F2" s="100"/>
      <c r="G2" s="100"/>
      <c r="H2" s="100"/>
      <c r="I2" s="100"/>
      <c r="J2" s="100"/>
      <c r="K2" s="100"/>
      <c r="L2" s="118" t="s">
        <v>96</v>
      </c>
      <c r="M2" s="118"/>
      <c r="N2" s="118"/>
      <c r="O2" s="118"/>
      <c r="P2" s="118"/>
      <c r="Q2" s="118"/>
      <c r="R2" s="118"/>
      <c r="S2" s="118"/>
      <c r="T2" s="119" t="s">
        <v>57</v>
      </c>
      <c r="U2" s="98" t="s">
        <v>63</v>
      </c>
      <c r="V2" s="96" t="s">
        <v>62</v>
      </c>
      <c r="W2" s="98" t="s">
        <v>56</v>
      </c>
    </row>
    <row r="3" spans="1:23" s="20" customFormat="1" ht="15.75" customHeight="1">
      <c r="A3" s="97"/>
      <c r="B3" s="97"/>
      <c r="C3" s="98"/>
      <c r="D3" s="91" t="s">
        <v>69</v>
      </c>
      <c r="E3" s="91" t="s">
        <v>1</v>
      </c>
      <c r="F3" s="91" t="s">
        <v>2</v>
      </c>
      <c r="G3" s="91" t="s">
        <v>58</v>
      </c>
      <c r="H3" s="91" t="s">
        <v>95</v>
      </c>
      <c r="I3" s="101" t="s">
        <v>60</v>
      </c>
      <c r="J3" s="91" t="s">
        <v>61</v>
      </c>
      <c r="K3" s="91" t="s">
        <v>43</v>
      </c>
      <c r="L3" s="106" t="s">
        <v>69</v>
      </c>
      <c r="M3" s="117" t="s">
        <v>97</v>
      </c>
      <c r="N3" s="106" t="s">
        <v>1</v>
      </c>
      <c r="O3" s="106" t="s">
        <v>2</v>
      </c>
      <c r="P3" s="106" t="s">
        <v>58</v>
      </c>
      <c r="Q3" s="106" t="s">
        <v>59</v>
      </c>
      <c r="R3" s="120" t="s">
        <v>60</v>
      </c>
      <c r="S3" s="106" t="s">
        <v>61</v>
      </c>
      <c r="T3" s="119"/>
      <c r="U3" s="98"/>
      <c r="V3" s="96"/>
      <c r="W3" s="98"/>
    </row>
    <row r="4" spans="1:23" s="20" customFormat="1" ht="47.25" customHeight="1">
      <c r="A4" s="97"/>
      <c r="B4" s="97"/>
      <c r="C4" s="98"/>
      <c r="D4" s="91"/>
      <c r="E4" s="91"/>
      <c r="F4" s="91"/>
      <c r="G4" s="91"/>
      <c r="H4" s="91"/>
      <c r="I4" s="101"/>
      <c r="J4" s="91"/>
      <c r="K4" s="91"/>
      <c r="L4" s="106"/>
      <c r="M4" s="117"/>
      <c r="N4" s="106"/>
      <c r="O4" s="106"/>
      <c r="P4" s="106"/>
      <c r="Q4" s="106"/>
      <c r="R4" s="120"/>
      <c r="S4" s="106"/>
      <c r="T4" s="119"/>
      <c r="U4" s="98"/>
      <c r="V4" s="96"/>
      <c r="W4" s="98"/>
    </row>
    <row r="5" spans="1:23" ht="33" customHeight="1">
      <c r="A5" s="93" t="s">
        <v>46</v>
      </c>
      <c r="B5" s="57" t="s">
        <v>18</v>
      </c>
      <c r="C5" s="73">
        <v>6</v>
      </c>
      <c r="D5" s="71">
        <v>3</v>
      </c>
      <c r="E5" s="71">
        <v>1</v>
      </c>
      <c r="F5" s="71">
        <v>0</v>
      </c>
      <c r="G5" s="71">
        <v>1</v>
      </c>
      <c r="H5" s="71"/>
      <c r="I5" s="71" t="s">
        <v>54</v>
      </c>
      <c r="J5" s="71">
        <f>G5+H5</f>
        <v>1</v>
      </c>
      <c r="K5" s="85">
        <v>1</v>
      </c>
      <c r="L5" s="61">
        <v>3</v>
      </c>
      <c r="M5" s="54">
        <v>6</v>
      </c>
      <c r="N5" s="61">
        <v>6</v>
      </c>
      <c r="O5" s="61">
        <v>8</v>
      </c>
      <c r="P5" s="61">
        <v>3</v>
      </c>
      <c r="Q5" s="61">
        <v>3</v>
      </c>
      <c r="R5" s="72" t="s">
        <v>134</v>
      </c>
      <c r="S5" s="72">
        <f>P5+Q5</f>
        <v>6</v>
      </c>
      <c r="T5" s="22">
        <f t="shared" ref="T5:T36" si="0">J5+S5</f>
        <v>7</v>
      </c>
      <c r="U5" s="22"/>
      <c r="V5" s="94">
        <f>((T5-U5-W26)+(T6-U6-W6))/((C5-W5)+(C6-W6))</f>
        <v>1</v>
      </c>
      <c r="W5" s="22"/>
    </row>
    <row r="6" spans="1:23" ht="33" customHeight="1">
      <c r="A6" s="93"/>
      <c r="B6" s="57" t="s">
        <v>19</v>
      </c>
      <c r="C6" s="73">
        <v>2</v>
      </c>
      <c r="D6" s="71">
        <v>2</v>
      </c>
      <c r="E6" s="71">
        <v>1</v>
      </c>
      <c r="F6" s="71">
        <v>0</v>
      </c>
      <c r="G6" s="71">
        <v>1</v>
      </c>
      <c r="H6" s="71"/>
      <c r="I6" s="71" t="s">
        <v>54</v>
      </c>
      <c r="J6" s="71">
        <f>G6+H6</f>
        <v>1</v>
      </c>
      <c r="K6" s="85">
        <v>1</v>
      </c>
      <c r="L6" s="61">
        <v>0</v>
      </c>
      <c r="M6" s="75">
        <v>0</v>
      </c>
      <c r="N6" s="61">
        <v>0</v>
      </c>
      <c r="O6" s="61">
        <v>0</v>
      </c>
      <c r="P6" s="61">
        <v>0</v>
      </c>
      <c r="Q6" s="61">
        <v>0</v>
      </c>
      <c r="R6" s="61"/>
      <c r="S6" s="72">
        <f>P6+Q6</f>
        <v>0</v>
      </c>
      <c r="T6" s="22">
        <f t="shared" si="0"/>
        <v>1</v>
      </c>
      <c r="U6" s="22"/>
      <c r="V6" s="95"/>
      <c r="W6" s="22"/>
    </row>
    <row r="7" spans="1:23" ht="33" customHeight="1">
      <c r="A7" s="42" t="s">
        <v>6</v>
      </c>
      <c r="B7" s="57" t="s">
        <v>18</v>
      </c>
      <c r="C7" s="73">
        <v>10</v>
      </c>
      <c r="D7" s="71">
        <v>6</v>
      </c>
      <c r="E7" s="71">
        <v>6</v>
      </c>
      <c r="F7" s="71">
        <v>1</v>
      </c>
      <c r="G7" s="71">
        <v>5</v>
      </c>
      <c r="H7" s="71">
        <v>1</v>
      </c>
      <c r="I7" s="71" t="s">
        <v>82</v>
      </c>
      <c r="J7" s="71">
        <f>G7+H7</f>
        <v>6</v>
      </c>
      <c r="K7" s="71"/>
      <c r="L7" s="61">
        <v>4</v>
      </c>
      <c r="M7" s="54">
        <v>4</v>
      </c>
      <c r="N7" s="61">
        <v>4</v>
      </c>
      <c r="O7" s="61">
        <v>1</v>
      </c>
      <c r="P7" s="61">
        <v>3</v>
      </c>
      <c r="Q7" s="72">
        <v>1</v>
      </c>
      <c r="R7" s="72" t="s">
        <v>82</v>
      </c>
      <c r="S7" s="72">
        <f t="shared" ref="S7:S36" si="1">P7+Q7</f>
        <v>4</v>
      </c>
      <c r="T7" s="22">
        <f t="shared" si="0"/>
        <v>10</v>
      </c>
      <c r="U7" s="22"/>
      <c r="V7" s="23">
        <f t="shared" ref="V7:V12" si="2">(T7-U7-W7)/(C7-W7)</f>
        <v>1</v>
      </c>
      <c r="W7" s="22"/>
    </row>
    <row r="8" spans="1:23" ht="33" customHeight="1">
      <c r="A8" s="42" t="s">
        <v>22</v>
      </c>
      <c r="B8" s="57" t="s">
        <v>18</v>
      </c>
      <c r="C8" s="73">
        <v>8</v>
      </c>
      <c r="D8" s="71">
        <v>0</v>
      </c>
      <c r="E8" s="71">
        <v>0</v>
      </c>
      <c r="F8" s="71">
        <v>0</v>
      </c>
      <c r="G8" s="71">
        <v>0</v>
      </c>
      <c r="H8" s="71"/>
      <c r="I8" s="71"/>
      <c r="J8" s="71">
        <v>0</v>
      </c>
      <c r="K8" s="71"/>
      <c r="L8" s="61">
        <v>8</v>
      </c>
      <c r="M8" s="61">
        <v>8</v>
      </c>
      <c r="N8" s="61">
        <v>8</v>
      </c>
      <c r="O8" s="61">
        <v>4</v>
      </c>
      <c r="P8" s="61">
        <v>7</v>
      </c>
      <c r="Q8" s="72">
        <v>1</v>
      </c>
      <c r="R8" s="72" t="s">
        <v>105</v>
      </c>
      <c r="S8" s="72">
        <f t="shared" si="1"/>
        <v>8</v>
      </c>
      <c r="T8" s="22">
        <f t="shared" si="0"/>
        <v>8</v>
      </c>
      <c r="U8" s="22"/>
      <c r="V8" s="23">
        <f t="shared" si="2"/>
        <v>1</v>
      </c>
      <c r="W8" s="22"/>
    </row>
    <row r="9" spans="1:23" ht="33" customHeight="1">
      <c r="A9" s="42" t="s">
        <v>7</v>
      </c>
      <c r="B9" s="57" t="s">
        <v>18</v>
      </c>
      <c r="C9" s="73">
        <v>10</v>
      </c>
      <c r="D9" s="71">
        <v>6</v>
      </c>
      <c r="E9" s="71">
        <v>3</v>
      </c>
      <c r="F9" s="71">
        <v>0</v>
      </c>
      <c r="G9" s="71">
        <v>1</v>
      </c>
      <c r="H9" s="71"/>
      <c r="I9" s="71" t="s">
        <v>54</v>
      </c>
      <c r="J9" s="71">
        <f t="shared" ref="J9:J37" si="3">G9+H9</f>
        <v>1</v>
      </c>
      <c r="K9" s="71"/>
      <c r="L9" s="61">
        <v>4</v>
      </c>
      <c r="M9" s="54">
        <v>8</v>
      </c>
      <c r="N9" s="61">
        <v>8</v>
      </c>
      <c r="O9" s="61">
        <v>1</v>
      </c>
      <c r="P9" s="61">
        <v>4</v>
      </c>
      <c r="Q9" s="61">
        <v>0</v>
      </c>
      <c r="R9" s="72" t="s">
        <v>71</v>
      </c>
      <c r="S9" s="72">
        <f t="shared" si="1"/>
        <v>4</v>
      </c>
      <c r="T9" s="22">
        <f t="shared" si="0"/>
        <v>5</v>
      </c>
      <c r="U9" s="22"/>
      <c r="V9" s="23">
        <f t="shared" si="2"/>
        <v>0.5</v>
      </c>
      <c r="W9" s="22"/>
    </row>
    <row r="10" spans="1:23" ht="33" customHeight="1">
      <c r="A10" s="83" t="s">
        <v>8</v>
      </c>
      <c r="B10" s="57" t="s">
        <v>18</v>
      </c>
      <c r="C10" s="73">
        <v>14</v>
      </c>
      <c r="D10" s="71">
        <v>7</v>
      </c>
      <c r="E10" s="71">
        <v>7</v>
      </c>
      <c r="F10" s="71">
        <v>1</v>
      </c>
      <c r="G10" s="85">
        <v>1</v>
      </c>
      <c r="H10" s="85"/>
      <c r="I10" s="85" t="s">
        <v>54</v>
      </c>
      <c r="J10" s="82">
        <f t="shared" si="3"/>
        <v>1</v>
      </c>
      <c r="K10" s="71"/>
      <c r="L10" s="61">
        <v>7</v>
      </c>
      <c r="M10" s="54">
        <v>8</v>
      </c>
      <c r="N10" s="61">
        <v>8</v>
      </c>
      <c r="O10" s="61">
        <v>4</v>
      </c>
      <c r="P10" s="61">
        <v>6</v>
      </c>
      <c r="Q10" s="61">
        <v>4</v>
      </c>
      <c r="R10" s="72" t="s">
        <v>131</v>
      </c>
      <c r="S10" s="72">
        <f t="shared" si="1"/>
        <v>10</v>
      </c>
      <c r="T10" s="22">
        <f t="shared" si="0"/>
        <v>11</v>
      </c>
      <c r="U10" s="22"/>
      <c r="V10" s="23">
        <f t="shared" si="2"/>
        <v>0.7857142857142857</v>
      </c>
      <c r="W10" s="22"/>
    </row>
    <row r="11" spans="1:23" ht="33" customHeight="1">
      <c r="A11" s="46" t="s">
        <v>37</v>
      </c>
      <c r="B11" s="57" t="s">
        <v>18</v>
      </c>
      <c r="C11" s="73">
        <v>6</v>
      </c>
      <c r="D11" s="71">
        <v>4</v>
      </c>
      <c r="E11" s="71">
        <v>4</v>
      </c>
      <c r="F11" s="71">
        <v>2</v>
      </c>
      <c r="G11" s="71">
        <v>4</v>
      </c>
      <c r="H11" s="71"/>
      <c r="I11" s="71" t="s">
        <v>106</v>
      </c>
      <c r="J11" s="71">
        <f t="shared" si="3"/>
        <v>4</v>
      </c>
      <c r="K11" s="85">
        <v>4</v>
      </c>
      <c r="L11" s="61">
        <v>2</v>
      </c>
      <c r="M11" s="54">
        <v>2</v>
      </c>
      <c r="N11" s="61">
        <v>2</v>
      </c>
      <c r="O11" s="61">
        <v>1</v>
      </c>
      <c r="P11" s="61">
        <v>1</v>
      </c>
      <c r="Q11" s="61">
        <v>0</v>
      </c>
      <c r="R11" s="72" t="s">
        <v>54</v>
      </c>
      <c r="S11" s="72">
        <f t="shared" si="1"/>
        <v>1</v>
      </c>
      <c r="T11" s="22">
        <f t="shared" si="0"/>
        <v>5</v>
      </c>
      <c r="U11" s="22"/>
      <c r="V11" s="23">
        <f t="shared" si="2"/>
        <v>0.83333333333333337</v>
      </c>
      <c r="W11" s="22"/>
    </row>
    <row r="12" spans="1:23" ht="33" customHeight="1">
      <c r="A12" s="83" t="s">
        <v>23</v>
      </c>
      <c r="B12" s="57" t="s">
        <v>18</v>
      </c>
      <c r="C12" s="73">
        <v>10</v>
      </c>
      <c r="D12" s="71">
        <v>4</v>
      </c>
      <c r="E12" s="71">
        <v>4</v>
      </c>
      <c r="F12" s="71">
        <v>3</v>
      </c>
      <c r="G12" s="85">
        <v>0</v>
      </c>
      <c r="H12" s="71">
        <v>2</v>
      </c>
      <c r="I12" s="71" t="s">
        <v>70</v>
      </c>
      <c r="J12" s="71">
        <f t="shared" si="3"/>
        <v>2</v>
      </c>
      <c r="K12" s="85"/>
      <c r="L12" s="61">
        <v>6</v>
      </c>
      <c r="M12" s="54">
        <v>7</v>
      </c>
      <c r="N12" s="61">
        <v>7</v>
      </c>
      <c r="O12" s="61">
        <v>7</v>
      </c>
      <c r="P12" s="61">
        <v>6</v>
      </c>
      <c r="Q12" s="86">
        <v>2</v>
      </c>
      <c r="R12" s="87" t="s">
        <v>120</v>
      </c>
      <c r="S12" s="72">
        <f t="shared" si="1"/>
        <v>8</v>
      </c>
      <c r="T12" s="22">
        <f t="shared" si="0"/>
        <v>10</v>
      </c>
      <c r="U12" s="22"/>
      <c r="V12" s="23">
        <f t="shared" si="2"/>
        <v>1</v>
      </c>
      <c r="W12" s="22"/>
    </row>
    <row r="13" spans="1:23" ht="33" customHeight="1">
      <c r="A13" s="93" t="s">
        <v>48</v>
      </c>
      <c r="B13" s="57" t="s">
        <v>18</v>
      </c>
      <c r="C13" s="73">
        <v>6</v>
      </c>
      <c r="D13" s="71">
        <v>3</v>
      </c>
      <c r="E13" s="71">
        <v>4</v>
      </c>
      <c r="F13" s="71">
        <v>4</v>
      </c>
      <c r="G13" s="71">
        <v>2</v>
      </c>
      <c r="H13" s="85">
        <v>1</v>
      </c>
      <c r="I13" s="85" t="s">
        <v>70</v>
      </c>
      <c r="J13" s="71">
        <f t="shared" si="3"/>
        <v>3</v>
      </c>
      <c r="K13" s="85"/>
      <c r="L13" s="61">
        <v>3</v>
      </c>
      <c r="M13" s="61">
        <v>2</v>
      </c>
      <c r="N13" s="61">
        <v>2</v>
      </c>
      <c r="O13" s="61">
        <v>6</v>
      </c>
      <c r="P13" s="61">
        <v>2</v>
      </c>
      <c r="Q13" s="86">
        <v>2</v>
      </c>
      <c r="R13" s="87" t="s">
        <v>138</v>
      </c>
      <c r="S13" s="72">
        <f t="shared" si="1"/>
        <v>4</v>
      </c>
      <c r="T13" s="22">
        <f t="shared" si="0"/>
        <v>7</v>
      </c>
      <c r="U13" s="22"/>
      <c r="V13" s="94">
        <f>((T13-U13-W34)+(T14-U14-W14))/((C13-W13)+(C14-W14))</f>
        <v>1</v>
      </c>
      <c r="W13" s="22"/>
    </row>
    <row r="14" spans="1:23" ht="33" customHeight="1">
      <c r="A14" s="93"/>
      <c r="B14" s="57" t="s">
        <v>19</v>
      </c>
      <c r="C14" s="73">
        <v>6</v>
      </c>
      <c r="D14" s="71">
        <v>4</v>
      </c>
      <c r="E14" s="71">
        <v>3</v>
      </c>
      <c r="F14" s="71">
        <v>0</v>
      </c>
      <c r="G14" s="71">
        <v>3</v>
      </c>
      <c r="H14" s="71"/>
      <c r="I14" s="71" t="s">
        <v>109</v>
      </c>
      <c r="J14" s="71">
        <f t="shared" si="3"/>
        <v>3</v>
      </c>
      <c r="K14" s="85">
        <v>3</v>
      </c>
      <c r="L14" s="61">
        <v>2</v>
      </c>
      <c r="M14" s="61">
        <v>3</v>
      </c>
      <c r="N14" s="61">
        <v>3</v>
      </c>
      <c r="O14" s="61">
        <v>1</v>
      </c>
      <c r="P14" s="61">
        <v>2</v>
      </c>
      <c r="Q14" s="61">
        <v>0</v>
      </c>
      <c r="R14" s="81" t="s">
        <v>135</v>
      </c>
      <c r="S14" s="72">
        <f t="shared" si="1"/>
        <v>2</v>
      </c>
      <c r="T14" s="22">
        <f t="shared" si="0"/>
        <v>5</v>
      </c>
      <c r="U14" s="22"/>
      <c r="V14" s="95"/>
      <c r="W14" s="22"/>
    </row>
    <row r="15" spans="1:23" ht="33" customHeight="1">
      <c r="A15" s="102" t="s">
        <v>49</v>
      </c>
      <c r="B15" s="57" t="s">
        <v>18</v>
      </c>
      <c r="C15" s="73">
        <v>10</v>
      </c>
      <c r="D15" s="71">
        <v>7</v>
      </c>
      <c r="E15" s="71">
        <v>8</v>
      </c>
      <c r="F15" s="71">
        <v>8</v>
      </c>
      <c r="G15" s="71">
        <v>5</v>
      </c>
      <c r="H15" s="71">
        <v>1</v>
      </c>
      <c r="I15" s="71" t="s">
        <v>108</v>
      </c>
      <c r="J15" s="71">
        <f t="shared" si="3"/>
        <v>6</v>
      </c>
      <c r="K15" s="85">
        <v>2</v>
      </c>
      <c r="L15" s="61">
        <v>3</v>
      </c>
      <c r="M15" s="61">
        <v>2</v>
      </c>
      <c r="N15" s="61">
        <v>2</v>
      </c>
      <c r="O15" s="61">
        <v>14</v>
      </c>
      <c r="P15" s="61">
        <v>1</v>
      </c>
      <c r="Q15" s="61">
        <v>3</v>
      </c>
      <c r="R15" s="72" t="s">
        <v>120</v>
      </c>
      <c r="S15" s="72">
        <f t="shared" si="1"/>
        <v>4</v>
      </c>
      <c r="T15" s="22">
        <f t="shared" si="0"/>
        <v>10</v>
      </c>
      <c r="U15" s="22"/>
      <c r="V15" s="94">
        <f>((T15-U15-W36)+(T16-U16-W16))/((C15-W15)+(C16-W16))</f>
        <v>0.95</v>
      </c>
      <c r="W15" s="22"/>
    </row>
    <row r="16" spans="1:23" ht="33" customHeight="1">
      <c r="A16" s="103"/>
      <c r="B16" s="57" t="s">
        <v>19</v>
      </c>
      <c r="C16" s="73">
        <v>10</v>
      </c>
      <c r="D16" s="71">
        <v>7</v>
      </c>
      <c r="E16" s="71">
        <v>6</v>
      </c>
      <c r="F16" s="71">
        <v>0</v>
      </c>
      <c r="G16" s="71">
        <v>6</v>
      </c>
      <c r="H16" s="71"/>
      <c r="I16" s="71" t="s">
        <v>113</v>
      </c>
      <c r="J16" s="71">
        <f t="shared" si="3"/>
        <v>6</v>
      </c>
      <c r="K16" s="85">
        <v>5</v>
      </c>
      <c r="L16" s="61">
        <v>3</v>
      </c>
      <c r="M16" s="61">
        <v>4</v>
      </c>
      <c r="N16" s="61">
        <v>4</v>
      </c>
      <c r="O16" s="61">
        <v>3</v>
      </c>
      <c r="P16" s="61">
        <v>3</v>
      </c>
      <c r="Q16" s="61">
        <v>1</v>
      </c>
      <c r="R16" s="72" t="s">
        <v>119</v>
      </c>
      <c r="S16" s="72">
        <f t="shared" si="1"/>
        <v>4</v>
      </c>
      <c r="T16" s="22">
        <f t="shared" si="0"/>
        <v>10</v>
      </c>
      <c r="U16" s="22">
        <v>1</v>
      </c>
      <c r="V16" s="95"/>
      <c r="W16" s="22"/>
    </row>
    <row r="17" spans="1:23" ht="33" customHeight="1">
      <c r="A17" s="55" t="s">
        <v>9</v>
      </c>
      <c r="B17" s="57" t="s">
        <v>18</v>
      </c>
      <c r="C17" s="22">
        <v>12</v>
      </c>
      <c r="D17" s="71">
        <v>7</v>
      </c>
      <c r="E17" s="71">
        <v>7</v>
      </c>
      <c r="F17" s="71">
        <v>11</v>
      </c>
      <c r="G17" s="71">
        <v>4</v>
      </c>
      <c r="H17" s="71"/>
      <c r="I17" s="71" t="s">
        <v>116</v>
      </c>
      <c r="J17" s="71">
        <f t="shared" si="3"/>
        <v>4</v>
      </c>
      <c r="K17" s="85">
        <v>1</v>
      </c>
      <c r="L17" s="61">
        <v>5</v>
      </c>
      <c r="M17" s="61">
        <v>5</v>
      </c>
      <c r="N17" s="61">
        <v>5</v>
      </c>
      <c r="O17" s="61">
        <v>13</v>
      </c>
      <c r="P17" s="61">
        <v>2</v>
      </c>
      <c r="Q17" s="61">
        <v>6</v>
      </c>
      <c r="R17" s="61" t="s">
        <v>130</v>
      </c>
      <c r="S17" s="61">
        <f t="shared" si="1"/>
        <v>8</v>
      </c>
      <c r="T17" s="22">
        <f t="shared" si="0"/>
        <v>12</v>
      </c>
      <c r="U17" s="22"/>
      <c r="V17" s="23">
        <f>(T17-U17-W17)/(C17-W17)</f>
        <v>1</v>
      </c>
      <c r="W17" s="22"/>
    </row>
    <row r="18" spans="1:23" ht="33" customHeight="1">
      <c r="A18" s="102" t="s">
        <v>68</v>
      </c>
      <c r="B18" s="57" t="s">
        <v>18</v>
      </c>
      <c r="C18" s="73">
        <v>6</v>
      </c>
      <c r="D18" s="71">
        <v>2</v>
      </c>
      <c r="E18" s="71">
        <v>0</v>
      </c>
      <c r="F18" s="71">
        <v>0</v>
      </c>
      <c r="G18" s="71">
        <v>0</v>
      </c>
      <c r="H18" s="71"/>
      <c r="I18" s="71"/>
      <c r="J18" s="71">
        <f t="shared" si="3"/>
        <v>0</v>
      </c>
      <c r="K18" s="85"/>
      <c r="L18" s="61">
        <v>4</v>
      </c>
      <c r="M18" s="61">
        <v>6</v>
      </c>
      <c r="N18" s="61">
        <v>4</v>
      </c>
      <c r="O18" s="61">
        <v>0</v>
      </c>
      <c r="P18" s="61">
        <v>2</v>
      </c>
      <c r="Q18" s="61">
        <v>0</v>
      </c>
      <c r="R18" s="72" t="s">
        <v>114</v>
      </c>
      <c r="S18" s="72">
        <f t="shared" si="1"/>
        <v>2</v>
      </c>
      <c r="T18" s="22">
        <f t="shared" si="0"/>
        <v>2</v>
      </c>
      <c r="U18" s="22"/>
      <c r="V18" s="94">
        <f>((T18-U18-W39)+(T19-U19-W19))/((C18-W18)+(C19-W19))</f>
        <v>0.5</v>
      </c>
      <c r="W18" s="22"/>
    </row>
    <row r="19" spans="1:23" ht="33" customHeight="1">
      <c r="A19" s="103"/>
      <c r="B19" s="57" t="s">
        <v>19</v>
      </c>
      <c r="C19" s="73">
        <v>4</v>
      </c>
      <c r="D19" s="71">
        <v>2</v>
      </c>
      <c r="E19" s="71">
        <v>2</v>
      </c>
      <c r="F19" s="71">
        <v>0</v>
      </c>
      <c r="G19" s="71">
        <v>2</v>
      </c>
      <c r="H19" s="71"/>
      <c r="I19" s="71" t="s">
        <v>110</v>
      </c>
      <c r="J19" s="71">
        <f t="shared" si="3"/>
        <v>2</v>
      </c>
      <c r="K19" s="85"/>
      <c r="L19" s="61">
        <v>2</v>
      </c>
      <c r="M19" s="61">
        <v>2</v>
      </c>
      <c r="N19" s="61">
        <v>3</v>
      </c>
      <c r="O19" s="61">
        <v>0</v>
      </c>
      <c r="P19" s="61">
        <v>2</v>
      </c>
      <c r="Q19" s="61">
        <v>0</v>
      </c>
      <c r="R19" s="72" t="s">
        <v>111</v>
      </c>
      <c r="S19" s="72">
        <f t="shared" si="1"/>
        <v>2</v>
      </c>
      <c r="T19" s="22">
        <f t="shared" si="0"/>
        <v>4</v>
      </c>
      <c r="U19" s="22">
        <v>1</v>
      </c>
      <c r="V19" s="95"/>
      <c r="W19" s="22"/>
    </row>
    <row r="20" spans="1:23" ht="33" customHeight="1">
      <c r="A20" s="40" t="s">
        <v>50</v>
      </c>
      <c r="B20" s="57" t="s">
        <v>18</v>
      </c>
      <c r="C20" s="73">
        <v>13</v>
      </c>
      <c r="D20" s="71">
        <v>7</v>
      </c>
      <c r="E20" s="71">
        <v>7</v>
      </c>
      <c r="F20" s="71">
        <v>6</v>
      </c>
      <c r="G20" s="71">
        <v>5</v>
      </c>
      <c r="H20" s="71"/>
      <c r="I20" s="71" t="s">
        <v>107</v>
      </c>
      <c r="J20" s="71">
        <f t="shared" si="3"/>
        <v>5</v>
      </c>
      <c r="K20" s="85">
        <v>2</v>
      </c>
      <c r="L20" s="61">
        <v>6</v>
      </c>
      <c r="M20" s="61">
        <v>6</v>
      </c>
      <c r="N20" s="61">
        <v>6</v>
      </c>
      <c r="O20" s="61">
        <v>1</v>
      </c>
      <c r="P20" s="61">
        <v>5</v>
      </c>
      <c r="Q20" s="61">
        <v>1</v>
      </c>
      <c r="R20" s="72" t="s">
        <v>55</v>
      </c>
      <c r="S20" s="72">
        <f t="shared" si="1"/>
        <v>6</v>
      </c>
      <c r="T20" s="22">
        <f t="shared" si="0"/>
        <v>11</v>
      </c>
      <c r="U20" s="22"/>
      <c r="V20" s="23">
        <f>(T20-U20-W20)/(C20-W20)</f>
        <v>0.84615384615384615</v>
      </c>
      <c r="W20" s="22"/>
    </row>
    <row r="21" spans="1:23" ht="33" customHeight="1">
      <c r="A21" s="42" t="s">
        <v>10</v>
      </c>
      <c r="B21" s="57" t="s">
        <v>18</v>
      </c>
      <c r="C21" s="73">
        <v>12</v>
      </c>
      <c r="D21" s="71">
        <v>7</v>
      </c>
      <c r="E21" s="71">
        <v>7</v>
      </c>
      <c r="F21" s="71">
        <v>4</v>
      </c>
      <c r="G21" s="71">
        <v>3</v>
      </c>
      <c r="H21" s="71"/>
      <c r="I21" s="71" t="s">
        <v>53</v>
      </c>
      <c r="J21" s="71">
        <f t="shared" si="3"/>
        <v>3</v>
      </c>
      <c r="K21" s="85">
        <v>1</v>
      </c>
      <c r="L21" s="61">
        <v>5</v>
      </c>
      <c r="M21" s="54">
        <v>8</v>
      </c>
      <c r="N21" s="61">
        <v>7</v>
      </c>
      <c r="O21" s="61">
        <v>0</v>
      </c>
      <c r="P21" s="61">
        <v>6</v>
      </c>
      <c r="Q21" s="61"/>
      <c r="R21" s="72" t="s">
        <v>99</v>
      </c>
      <c r="S21" s="72">
        <f t="shared" si="1"/>
        <v>6</v>
      </c>
      <c r="T21" s="22">
        <f t="shared" si="0"/>
        <v>9</v>
      </c>
      <c r="U21" s="22"/>
      <c r="V21" s="23">
        <f>(T21-U21-W21)/(C21-W21)</f>
        <v>0.75</v>
      </c>
      <c r="W21" s="22"/>
    </row>
    <row r="22" spans="1:23" ht="33" customHeight="1">
      <c r="A22" s="108" t="s">
        <v>38</v>
      </c>
      <c r="B22" s="57" t="s">
        <v>18</v>
      </c>
      <c r="C22" s="73">
        <v>12</v>
      </c>
      <c r="D22" s="71">
        <v>10</v>
      </c>
      <c r="E22" s="71">
        <v>12</v>
      </c>
      <c r="F22" s="71">
        <v>0</v>
      </c>
      <c r="G22" s="71">
        <v>7</v>
      </c>
      <c r="H22" s="71"/>
      <c r="I22" s="71" t="s">
        <v>117</v>
      </c>
      <c r="J22" s="71">
        <f t="shared" si="3"/>
        <v>7</v>
      </c>
      <c r="K22" s="85"/>
      <c r="L22" s="61">
        <v>2</v>
      </c>
      <c r="M22" s="61">
        <v>4</v>
      </c>
      <c r="N22" s="61">
        <v>4</v>
      </c>
      <c r="O22" s="61">
        <v>0</v>
      </c>
      <c r="P22" s="61">
        <v>2</v>
      </c>
      <c r="Q22" s="61">
        <v>0</v>
      </c>
      <c r="R22" s="72" t="s">
        <v>53</v>
      </c>
      <c r="S22" s="72">
        <f t="shared" si="1"/>
        <v>2</v>
      </c>
      <c r="T22" s="22">
        <f t="shared" si="0"/>
        <v>9</v>
      </c>
      <c r="U22" s="19"/>
      <c r="V22" s="94">
        <f>((T22-U22-W44)+(T23-U23-W23))/((C22-W22)+(C23-W23))</f>
        <v>0.625</v>
      </c>
      <c r="W22" s="22"/>
    </row>
    <row r="23" spans="1:23" ht="33" customHeight="1">
      <c r="A23" s="109"/>
      <c r="B23" s="57" t="s">
        <v>19</v>
      </c>
      <c r="C23" s="73">
        <v>4</v>
      </c>
      <c r="D23" s="71">
        <v>2</v>
      </c>
      <c r="E23" s="71">
        <v>0</v>
      </c>
      <c r="F23" s="71">
        <v>0</v>
      </c>
      <c r="G23" s="71">
        <v>0</v>
      </c>
      <c r="H23" s="71"/>
      <c r="I23" s="71"/>
      <c r="J23" s="71">
        <f t="shared" si="3"/>
        <v>0</v>
      </c>
      <c r="K23" s="85"/>
      <c r="L23" s="61">
        <v>2</v>
      </c>
      <c r="M23" s="54">
        <v>2</v>
      </c>
      <c r="N23" s="61">
        <v>2</v>
      </c>
      <c r="O23" s="61">
        <v>0</v>
      </c>
      <c r="P23" s="61">
        <v>1</v>
      </c>
      <c r="Q23" s="61">
        <v>0</v>
      </c>
      <c r="R23" s="72" t="s">
        <v>98</v>
      </c>
      <c r="S23" s="72">
        <f t="shared" si="1"/>
        <v>1</v>
      </c>
      <c r="T23" s="22">
        <f t="shared" si="0"/>
        <v>1</v>
      </c>
      <c r="U23" s="19"/>
      <c r="V23" s="95"/>
      <c r="W23" s="22"/>
    </row>
    <row r="24" spans="1:23" ht="33" customHeight="1">
      <c r="A24" s="83" t="s">
        <v>11</v>
      </c>
      <c r="B24" s="57" t="s">
        <v>18</v>
      </c>
      <c r="C24" s="73">
        <v>13</v>
      </c>
      <c r="D24" s="71">
        <v>9</v>
      </c>
      <c r="E24" s="71">
        <v>9</v>
      </c>
      <c r="F24" s="71">
        <v>20</v>
      </c>
      <c r="G24" s="71">
        <v>5</v>
      </c>
      <c r="H24" s="71">
        <v>1</v>
      </c>
      <c r="I24" s="71" t="s">
        <v>100</v>
      </c>
      <c r="J24" s="71">
        <f t="shared" si="3"/>
        <v>6</v>
      </c>
      <c r="K24" s="85"/>
      <c r="L24" s="61">
        <v>4</v>
      </c>
      <c r="M24" s="61">
        <v>4</v>
      </c>
      <c r="N24" s="61">
        <v>4</v>
      </c>
      <c r="O24" s="61">
        <v>9</v>
      </c>
      <c r="P24" s="61">
        <v>3</v>
      </c>
      <c r="Q24" s="61">
        <v>4</v>
      </c>
      <c r="R24" s="72" t="s">
        <v>130</v>
      </c>
      <c r="S24" s="72">
        <f t="shared" si="1"/>
        <v>7</v>
      </c>
      <c r="T24" s="22">
        <f t="shared" si="0"/>
        <v>13</v>
      </c>
      <c r="U24" s="22"/>
      <c r="V24" s="23">
        <f>(T24-U24-W24)/(C24-W24)</f>
        <v>1</v>
      </c>
      <c r="W24" s="22"/>
    </row>
    <row r="25" spans="1:23" ht="33" customHeight="1">
      <c r="A25" s="110" t="s">
        <v>12</v>
      </c>
      <c r="B25" s="57" t="s">
        <v>18</v>
      </c>
      <c r="C25" s="73">
        <v>7</v>
      </c>
      <c r="D25" s="71">
        <v>5</v>
      </c>
      <c r="E25" s="71">
        <v>5</v>
      </c>
      <c r="F25" s="71">
        <v>1</v>
      </c>
      <c r="G25" s="71">
        <v>3</v>
      </c>
      <c r="H25" s="71"/>
      <c r="I25" s="71" t="s">
        <v>80</v>
      </c>
      <c r="J25" s="71">
        <f t="shared" si="3"/>
        <v>3</v>
      </c>
      <c r="K25" s="85"/>
      <c r="L25" s="61">
        <v>2</v>
      </c>
      <c r="M25" s="61">
        <v>2</v>
      </c>
      <c r="N25" s="61">
        <v>2</v>
      </c>
      <c r="O25" s="61">
        <v>4</v>
      </c>
      <c r="P25" s="61">
        <v>2</v>
      </c>
      <c r="Q25" s="61">
        <v>2</v>
      </c>
      <c r="R25" s="72" t="s">
        <v>136</v>
      </c>
      <c r="S25" s="72">
        <f t="shared" si="1"/>
        <v>4</v>
      </c>
      <c r="T25" s="22">
        <f t="shared" si="0"/>
        <v>7</v>
      </c>
      <c r="U25" s="22"/>
      <c r="V25" s="94">
        <f>((T25-U25-W47)+(T26-U26-W26))/((C25-W25)+(C26-W26))</f>
        <v>0.875</v>
      </c>
      <c r="W25" s="22"/>
    </row>
    <row r="26" spans="1:23" ht="33" customHeight="1">
      <c r="A26" s="111"/>
      <c r="B26" s="57" t="s">
        <v>19</v>
      </c>
      <c r="C26" s="73">
        <v>1</v>
      </c>
      <c r="D26" s="71">
        <v>0</v>
      </c>
      <c r="E26" s="71">
        <v>0</v>
      </c>
      <c r="F26" s="71">
        <v>0</v>
      </c>
      <c r="G26" s="71">
        <v>0</v>
      </c>
      <c r="H26" s="71"/>
      <c r="I26" s="71"/>
      <c r="J26" s="71">
        <f t="shared" si="3"/>
        <v>0</v>
      </c>
      <c r="K26" s="85"/>
      <c r="L26" s="61">
        <v>1</v>
      </c>
      <c r="M26" s="61">
        <v>1</v>
      </c>
      <c r="N26" s="61">
        <v>1</v>
      </c>
      <c r="O26" s="61">
        <v>0</v>
      </c>
      <c r="P26" s="74">
        <v>0</v>
      </c>
      <c r="Q26" s="74">
        <v>0</v>
      </c>
      <c r="R26" s="74"/>
      <c r="S26" s="72">
        <f t="shared" si="1"/>
        <v>0</v>
      </c>
      <c r="T26" s="22">
        <f t="shared" si="0"/>
        <v>0</v>
      </c>
      <c r="U26" s="22"/>
      <c r="V26" s="95"/>
      <c r="W26" s="22"/>
    </row>
    <row r="27" spans="1:23" ht="33" customHeight="1">
      <c r="A27" s="42" t="s">
        <v>29</v>
      </c>
      <c r="B27" s="57" t="s">
        <v>26</v>
      </c>
      <c r="C27" s="73">
        <v>11</v>
      </c>
      <c r="D27" s="71">
        <v>7</v>
      </c>
      <c r="E27" s="71">
        <v>7</v>
      </c>
      <c r="F27" s="71">
        <v>0</v>
      </c>
      <c r="G27" s="71">
        <v>4</v>
      </c>
      <c r="H27" s="71"/>
      <c r="I27" s="71" t="s">
        <v>140</v>
      </c>
      <c r="J27" s="71">
        <f t="shared" si="3"/>
        <v>4</v>
      </c>
      <c r="K27" s="85">
        <v>1</v>
      </c>
      <c r="L27" s="61">
        <v>4</v>
      </c>
      <c r="M27" s="61">
        <v>5</v>
      </c>
      <c r="N27" s="61">
        <v>5</v>
      </c>
      <c r="O27" s="61">
        <v>0</v>
      </c>
      <c r="P27" s="61">
        <v>4</v>
      </c>
      <c r="Q27" s="61">
        <v>0</v>
      </c>
      <c r="R27" s="72" t="s">
        <v>103</v>
      </c>
      <c r="S27" s="72">
        <f t="shared" si="1"/>
        <v>4</v>
      </c>
      <c r="T27" s="22">
        <f t="shared" si="0"/>
        <v>8</v>
      </c>
      <c r="U27" s="22"/>
      <c r="V27" s="23">
        <f>(T27-U27-W27)/(C27-W27)</f>
        <v>0.72727272727272729</v>
      </c>
      <c r="W27" s="22"/>
    </row>
    <row r="28" spans="1:23" ht="33" customHeight="1">
      <c r="A28" s="112" t="s">
        <v>13</v>
      </c>
      <c r="B28" s="57" t="s">
        <v>18</v>
      </c>
      <c r="C28" s="73">
        <v>16</v>
      </c>
      <c r="D28" s="71">
        <v>12</v>
      </c>
      <c r="E28" s="71">
        <v>12</v>
      </c>
      <c r="F28" s="71">
        <v>4</v>
      </c>
      <c r="G28" s="71">
        <v>12</v>
      </c>
      <c r="H28" s="71"/>
      <c r="I28" s="71" t="s">
        <v>101</v>
      </c>
      <c r="J28" s="71">
        <f t="shared" si="3"/>
        <v>12</v>
      </c>
      <c r="K28" s="85"/>
      <c r="L28" s="61">
        <v>4</v>
      </c>
      <c r="M28" s="61">
        <v>4</v>
      </c>
      <c r="N28" s="61">
        <v>5</v>
      </c>
      <c r="O28" s="61">
        <v>3</v>
      </c>
      <c r="P28" s="61">
        <v>4</v>
      </c>
      <c r="Q28" s="61">
        <v>1</v>
      </c>
      <c r="R28" s="72" t="s">
        <v>100</v>
      </c>
      <c r="S28" s="72">
        <f t="shared" si="1"/>
        <v>5</v>
      </c>
      <c r="T28" s="22">
        <f t="shared" si="0"/>
        <v>17</v>
      </c>
      <c r="U28" s="22"/>
      <c r="V28" s="94">
        <f>((T28-U28-W50)+(T29-U29-W29))/((C28-W28)+(C29-W29))</f>
        <v>1</v>
      </c>
      <c r="W28" s="22"/>
    </row>
    <row r="29" spans="1:23" ht="33" customHeight="1">
      <c r="A29" s="112"/>
      <c r="B29" s="57" t="s">
        <v>19</v>
      </c>
      <c r="C29" s="73">
        <v>2</v>
      </c>
      <c r="D29" s="71">
        <v>0</v>
      </c>
      <c r="E29" s="71">
        <v>0</v>
      </c>
      <c r="F29" s="71">
        <v>0</v>
      </c>
      <c r="G29" s="71">
        <v>0</v>
      </c>
      <c r="H29" s="71"/>
      <c r="I29" s="71"/>
      <c r="J29" s="71">
        <f t="shared" si="3"/>
        <v>0</v>
      </c>
      <c r="K29" s="85"/>
      <c r="L29" s="61">
        <v>2</v>
      </c>
      <c r="M29" s="61">
        <v>2</v>
      </c>
      <c r="N29" s="61">
        <v>1</v>
      </c>
      <c r="O29" s="61">
        <v>0</v>
      </c>
      <c r="P29" s="61">
        <v>1</v>
      </c>
      <c r="Q29" s="61">
        <v>0</v>
      </c>
      <c r="R29" s="72"/>
      <c r="S29" s="72">
        <f t="shared" si="1"/>
        <v>1</v>
      </c>
      <c r="T29" s="22">
        <f t="shared" si="0"/>
        <v>1</v>
      </c>
      <c r="U29" s="22"/>
      <c r="V29" s="95"/>
      <c r="W29" s="22"/>
    </row>
    <row r="30" spans="1:23" ht="33" customHeight="1">
      <c r="A30" s="42" t="s">
        <v>14</v>
      </c>
      <c r="B30" s="57" t="s">
        <v>18</v>
      </c>
      <c r="C30" s="73">
        <v>9</v>
      </c>
      <c r="D30" s="71">
        <v>5</v>
      </c>
      <c r="E30" s="71">
        <v>5</v>
      </c>
      <c r="F30" s="71">
        <v>0</v>
      </c>
      <c r="G30" s="71">
        <v>4</v>
      </c>
      <c r="H30" s="71"/>
      <c r="I30" s="71" t="s">
        <v>102</v>
      </c>
      <c r="J30" s="71">
        <f t="shared" si="3"/>
        <v>4</v>
      </c>
      <c r="K30" s="85"/>
      <c r="L30" s="61">
        <v>4</v>
      </c>
      <c r="M30" s="54">
        <v>5</v>
      </c>
      <c r="N30" s="61">
        <v>4</v>
      </c>
      <c r="O30" s="61">
        <v>0</v>
      </c>
      <c r="P30" s="61">
        <v>2</v>
      </c>
      <c r="Q30" s="61">
        <v>0</v>
      </c>
      <c r="R30" s="72" t="s">
        <v>52</v>
      </c>
      <c r="S30" s="72">
        <f t="shared" si="1"/>
        <v>2</v>
      </c>
      <c r="T30" s="22">
        <f t="shared" si="0"/>
        <v>6</v>
      </c>
      <c r="U30" s="27"/>
      <c r="V30" s="23">
        <f t="shared" ref="V30:V37" si="4">(T30-U30-W30)/(C30-W30)</f>
        <v>0.66666666666666663</v>
      </c>
      <c r="W30" s="22"/>
    </row>
    <row r="31" spans="1:23" ht="33" customHeight="1">
      <c r="A31" s="84" t="s">
        <v>15</v>
      </c>
      <c r="B31" s="57" t="s">
        <v>18</v>
      </c>
      <c r="C31" s="73">
        <v>14</v>
      </c>
      <c r="D31" s="71">
        <v>10</v>
      </c>
      <c r="E31" s="71">
        <v>10</v>
      </c>
      <c r="F31" s="71">
        <v>9</v>
      </c>
      <c r="G31" s="71">
        <v>6</v>
      </c>
      <c r="H31" s="71">
        <v>2</v>
      </c>
      <c r="I31" s="71" t="s">
        <v>70</v>
      </c>
      <c r="J31" s="71">
        <v>7</v>
      </c>
      <c r="K31" s="85">
        <v>1</v>
      </c>
      <c r="L31" s="61">
        <v>4</v>
      </c>
      <c r="M31" s="61">
        <v>4</v>
      </c>
      <c r="N31" s="61">
        <v>4</v>
      </c>
      <c r="O31" s="61">
        <v>4</v>
      </c>
      <c r="P31" s="61">
        <v>4</v>
      </c>
      <c r="Q31" s="61">
        <v>2</v>
      </c>
      <c r="R31" s="72" t="s">
        <v>118</v>
      </c>
      <c r="S31" s="72">
        <f t="shared" si="1"/>
        <v>6</v>
      </c>
      <c r="T31" s="22">
        <f t="shared" si="0"/>
        <v>13</v>
      </c>
      <c r="U31" s="22"/>
      <c r="V31" s="23">
        <f t="shared" si="4"/>
        <v>0.9285714285714286</v>
      </c>
      <c r="W31" s="22"/>
    </row>
    <row r="32" spans="1:23" ht="33" customHeight="1">
      <c r="A32" s="43" t="s">
        <v>42</v>
      </c>
      <c r="B32" s="57" t="s">
        <v>18</v>
      </c>
      <c r="C32" s="73">
        <v>5</v>
      </c>
      <c r="D32" s="71">
        <v>3</v>
      </c>
      <c r="E32" s="71">
        <v>3</v>
      </c>
      <c r="F32" s="71">
        <v>1</v>
      </c>
      <c r="G32" s="71">
        <v>2</v>
      </c>
      <c r="H32" s="71"/>
      <c r="I32" s="71" t="s">
        <v>104</v>
      </c>
      <c r="J32" s="71">
        <f t="shared" si="3"/>
        <v>2</v>
      </c>
      <c r="K32" s="85"/>
      <c r="L32" s="61">
        <v>2</v>
      </c>
      <c r="M32" s="61">
        <v>3</v>
      </c>
      <c r="N32" s="61">
        <v>3</v>
      </c>
      <c r="O32" s="61">
        <v>2</v>
      </c>
      <c r="P32" s="61">
        <v>2</v>
      </c>
      <c r="Q32" s="61">
        <v>1</v>
      </c>
      <c r="R32" s="72" t="s">
        <v>55</v>
      </c>
      <c r="S32" s="72">
        <f t="shared" si="1"/>
        <v>3</v>
      </c>
      <c r="T32" s="22">
        <f t="shared" si="0"/>
        <v>5</v>
      </c>
      <c r="U32" s="22"/>
      <c r="V32" s="23">
        <f t="shared" si="4"/>
        <v>1</v>
      </c>
      <c r="W32" s="22"/>
    </row>
    <row r="33" spans="1:23" ht="33" customHeight="1">
      <c r="A33" s="42" t="s">
        <v>39</v>
      </c>
      <c r="B33" s="41" t="s">
        <v>18</v>
      </c>
      <c r="C33" s="73">
        <v>8</v>
      </c>
      <c r="D33" s="113">
        <v>17</v>
      </c>
      <c r="E33" s="104">
        <v>15</v>
      </c>
      <c r="F33" s="104">
        <v>0</v>
      </c>
      <c r="G33" s="71">
        <v>6</v>
      </c>
      <c r="H33" s="71"/>
      <c r="I33" s="104" t="s">
        <v>115</v>
      </c>
      <c r="J33" s="71">
        <f t="shared" si="3"/>
        <v>6</v>
      </c>
      <c r="K33" s="85">
        <v>1</v>
      </c>
      <c r="L33" s="105">
        <v>9</v>
      </c>
      <c r="M33" s="88">
        <v>12</v>
      </c>
      <c r="N33" s="105">
        <v>12</v>
      </c>
      <c r="O33" s="105">
        <v>2</v>
      </c>
      <c r="P33" s="61">
        <v>2</v>
      </c>
      <c r="Q33" s="61">
        <v>0</v>
      </c>
      <c r="R33" s="116" t="s">
        <v>112</v>
      </c>
      <c r="S33" s="72">
        <f t="shared" si="1"/>
        <v>2</v>
      </c>
      <c r="T33" s="22">
        <f t="shared" si="0"/>
        <v>8</v>
      </c>
      <c r="U33" s="22"/>
      <c r="V33" s="23">
        <f t="shared" si="4"/>
        <v>1</v>
      </c>
      <c r="W33" s="22"/>
    </row>
    <row r="34" spans="1:23" ht="33" customHeight="1">
      <c r="A34" s="42" t="s">
        <v>40</v>
      </c>
      <c r="B34" s="41" t="s">
        <v>18</v>
      </c>
      <c r="C34" s="73">
        <v>10</v>
      </c>
      <c r="D34" s="114"/>
      <c r="E34" s="104"/>
      <c r="F34" s="104"/>
      <c r="G34" s="71">
        <v>4</v>
      </c>
      <c r="H34" s="71"/>
      <c r="I34" s="104"/>
      <c r="J34" s="71">
        <f t="shared" si="3"/>
        <v>4</v>
      </c>
      <c r="K34" s="85"/>
      <c r="L34" s="105"/>
      <c r="M34" s="89"/>
      <c r="N34" s="105"/>
      <c r="O34" s="105"/>
      <c r="P34" s="61">
        <v>6</v>
      </c>
      <c r="Q34" s="61">
        <v>0</v>
      </c>
      <c r="R34" s="116"/>
      <c r="S34" s="72">
        <f t="shared" si="1"/>
        <v>6</v>
      </c>
      <c r="T34" s="22">
        <f t="shared" si="0"/>
        <v>10</v>
      </c>
      <c r="U34" s="22"/>
      <c r="V34" s="23">
        <f t="shared" si="4"/>
        <v>1</v>
      </c>
      <c r="W34" s="22"/>
    </row>
    <row r="35" spans="1:23" ht="33" customHeight="1">
      <c r="A35" s="42" t="s">
        <v>41</v>
      </c>
      <c r="B35" s="41" t="s">
        <v>18</v>
      </c>
      <c r="C35" s="73">
        <v>8</v>
      </c>
      <c r="D35" s="115"/>
      <c r="E35" s="104"/>
      <c r="F35" s="104"/>
      <c r="G35" s="71">
        <v>2</v>
      </c>
      <c r="H35" s="71"/>
      <c r="I35" s="104"/>
      <c r="J35" s="71">
        <f t="shared" si="3"/>
        <v>2</v>
      </c>
      <c r="K35" s="71"/>
      <c r="L35" s="105"/>
      <c r="M35" s="90"/>
      <c r="N35" s="105"/>
      <c r="O35" s="105"/>
      <c r="P35" s="61">
        <v>2</v>
      </c>
      <c r="Q35" s="61">
        <v>1</v>
      </c>
      <c r="R35" s="116"/>
      <c r="S35" s="72">
        <f t="shared" si="1"/>
        <v>3</v>
      </c>
      <c r="T35" s="22">
        <f t="shared" si="0"/>
        <v>5</v>
      </c>
      <c r="U35" s="22"/>
      <c r="V35" s="23">
        <f t="shared" si="4"/>
        <v>0.625</v>
      </c>
      <c r="W35" s="22"/>
    </row>
    <row r="36" spans="1:23" ht="33" customHeight="1">
      <c r="A36" s="42" t="s">
        <v>51</v>
      </c>
      <c r="B36" s="41" t="s">
        <v>28</v>
      </c>
      <c r="C36" s="73">
        <v>9</v>
      </c>
      <c r="D36" s="71">
        <v>6</v>
      </c>
      <c r="E36" s="71">
        <v>1</v>
      </c>
      <c r="F36" s="71">
        <v>0</v>
      </c>
      <c r="G36" s="71">
        <v>1</v>
      </c>
      <c r="H36" s="71"/>
      <c r="I36" s="71"/>
      <c r="J36" s="71">
        <f t="shared" si="3"/>
        <v>1</v>
      </c>
      <c r="K36" s="71"/>
      <c r="L36" s="61">
        <v>3</v>
      </c>
      <c r="M36" s="54">
        <v>8</v>
      </c>
      <c r="N36" s="61">
        <v>3</v>
      </c>
      <c r="O36" s="61">
        <v>0</v>
      </c>
      <c r="P36" s="61">
        <v>2</v>
      </c>
      <c r="Q36" s="61">
        <v>0</v>
      </c>
      <c r="R36" s="72" t="s">
        <v>81</v>
      </c>
      <c r="S36" s="72">
        <f t="shared" si="1"/>
        <v>2</v>
      </c>
      <c r="T36" s="22">
        <f t="shared" si="0"/>
        <v>3</v>
      </c>
      <c r="U36" s="22"/>
      <c r="V36" s="23">
        <f t="shared" si="4"/>
        <v>0.33333333333333331</v>
      </c>
      <c r="W36" s="22"/>
    </row>
    <row r="37" spans="1:23" ht="33" customHeight="1">
      <c r="A37" s="93" t="s">
        <v>4</v>
      </c>
      <c r="B37" s="93"/>
      <c r="C37" s="22">
        <f t="shared" ref="C37:H37" si="5">SUM(C5:C36)</f>
        <v>274</v>
      </c>
      <c r="D37" s="71">
        <f t="shared" si="5"/>
        <v>164</v>
      </c>
      <c r="E37" s="71">
        <f t="shared" si="5"/>
        <v>149</v>
      </c>
      <c r="F37" s="71">
        <f t="shared" si="5"/>
        <v>75</v>
      </c>
      <c r="G37" s="71">
        <f t="shared" si="5"/>
        <v>99</v>
      </c>
      <c r="H37" s="71">
        <f t="shared" si="5"/>
        <v>8</v>
      </c>
      <c r="I37" s="71"/>
      <c r="J37" s="71">
        <f t="shared" si="3"/>
        <v>107</v>
      </c>
      <c r="K37" s="71">
        <f t="shared" ref="K37:Q37" si="6">SUM(K5:K36)</f>
        <v>23</v>
      </c>
      <c r="L37" s="61">
        <f t="shared" si="6"/>
        <v>110</v>
      </c>
      <c r="M37" s="54">
        <f t="shared" si="6"/>
        <v>137</v>
      </c>
      <c r="N37" s="61">
        <f t="shared" si="6"/>
        <v>129</v>
      </c>
      <c r="O37" s="61">
        <f t="shared" si="6"/>
        <v>88</v>
      </c>
      <c r="P37" s="61">
        <f t="shared" si="6"/>
        <v>92</v>
      </c>
      <c r="Q37" s="61">
        <f t="shared" si="6"/>
        <v>35</v>
      </c>
      <c r="R37" s="53"/>
      <c r="S37" s="53">
        <f>P37+Q37</f>
        <v>127</v>
      </c>
      <c r="T37" s="22">
        <f>SUM(T5:T36)</f>
        <v>233</v>
      </c>
      <c r="U37" s="22">
        <f>SUM(U5:U36)</f>
        <v>2</v>
      </c>
      <c r="V37" s="23">
        <f t="shared" si="4"/>
        <v>0.84306569343065696</v>
      </c>
      <c r="W37" s="22">
        <f>SUM(W5:W36)</f>
        <v>0</v>
      </c>
    </row>
    <row r="38" spans="1:23" ht="30" customHeight="1">
      <c r="V38" s="107" t="s">
        <v>142</v>
      </c>
      <c r="W38" s="107"/>
    </row>
    <row r="39" spans="1:23" ht="18.75" customHeight="1">
      <c r="A39" s="17" t="s">
        <v>75</v>
      </c>
    </row>
    <row r="40" spans="1:23" ht="18.75" customHeight="1">
      <c r="A40" s="17" t="s">
        <v>127</v>
      </c>
    </row>
    <row r="41" spans="1:23" ht="18.75" customHeight="1">
      <c r="A41" s="25" t="s">
        <v>88</v>
      </c>
    </row>
    <row r="42" spans="1:23" ht="18.75" customHeight="1">
      <c r="A42" s="25" t="s">
        <v>144</v>
      </c>
    </row>
    <row r="43" spans="1:23">
      <c r="J43" s="2" t="s">
        <v>89</v>
      </c>
    </row>
  </sheetData>
  <mergeCells count="50">
    <mergeCell ref="V13:V14"/>
    <mergeCell ref="V15:V16"/>
    <mergeCell ref="P3:P4"/>
    <mergeCell ref="N3:N4"/>
    <mergeCell ref="M3:M4"/>
    <mergeCell ref="U2:U4"/>
    <mergeCell ref="S3:S4"/>
    <mergeCell ref="L2:S2"/>
    <mergeCell ref="T2:T4"/>
    <mergeCell ref="Q3:Q4"/>
    <mergeCell ref="R3:R4"/>
    <mergeCell ref="O3:O4"/>
    <mergeCell ref="V38:W38"/>
    <mergeCell ref="A18:A19"/>
    <mergeCell ref="V18:V19"/>
    <mergeCell ref="A22:A23"/>
    <mergeCell ref="V22:V23"/>
    <mergeCell ref="A25:A26"/>
    <mergeCell ref="V25:V26"/>
    <mergeCell ref="A28:A29"/>
    <mergeCell ref="V28:V29"/>
    <mergeCell ref="A37:B37"/>
    <mergeCell ref="D33:D35"/>
    <mergeCell ref="E33:E35"/>
    <mergeCell ref="F33:F35"/>
    <mergeCell ref="N33:N35"/>
    <mergeCell ref="O33:O35"/>
    <mergeCell ref="R33:R35"/>
    <mergeCell ref="A15:A16"/>
    <mergeCell ref="F3:F4"/>
    <mergeCell ref="A13:A14"/>
    <mergeCell ref="I33:I35"/>
    <mergeCell ref="L33:L35"/>
    <mergeCell ref="L3:L4"/>
    <mergeCell ref="M33:M35"/>
    <mergeCell ref="K3:K4"/>
    <mergeCell ref="D3:D4"/>
    <mergeCell ref="A1:W1"/>
    <mergeCell ref="A5:A6"/>
    <mergeCell ref="V5:V6"/>
    <mergeCell ref="V2:V4"/>
    <mergeCell ref="A2:B4"/>
    <mergeCell ref="C2:C4"/>
    <mergeCell ref="G3:G4"/>
    <mergeCell ref="H3:H4"/>
    <mergeCell ref="D2:K2"/>
    <mergeCell ref="I3:I4"/>
    <mergeCell ref="J3:J4"/>
    <mergeCell ref="E3:E4"/>
    <mergeCell ref="W2:W4"/>
  </mergeCells>
  <phoneticPr fontId="2" type="noConversion"/>
  <pageMargins left="0.31496062992125984" right="0.11811023622047245" top="0.70866141732283472" bottom="0.15748031496062992" header="0.31496062992125984" footer="0.31496062992125984"/>
  <pageSetup paperSize="9" scale="63" orientation="portrait" r:id="rId1"/>
  <headerFooter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2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13" sqref="K13:L13"/>
    </sheetView>
  </sheetViews>
  <sheetFormatPr defaultColWidth="8.75" defaultRowHeight="16.5"/>
  <cols>
    <col min="1" max="1" width="34.125" style="1" customWidth="1"/>
    <col min="2" max="2" width="7.5" style="1" customWidth="1"/>
    <col min="3" max="8" width="6" style="1" customWidth="1"/>
    <col min="9" max="9" width="6" style="2" customWidth="1"/>
    <col min="10" max="10" width="5" style="2" customWidth="1"/>
    <col min="11" max="11" width="9.375" style="1" customWidth="1"/>
    <col min="12" max="12" width="5.625" style="1" customWidth="1"/>
    <col min="13" max="16384" width="8.75" style="1"/>
  </cols>
  <sheetData>
    <row r="1" spans="1:16" ht="21">
      <c r="A1" s="123" t="s">
        <v>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6" ht="49.5">
      <c r="A2" s="121" t="s">
        <v>0</v>
      </c>
      <c r="B2" s="122"/>
      <c r="C2" s="7" t="s">
        <v>3</v>
      </c>
      <c r="D2" s="7" t="s">
        <v>1</v>
      </c>
      <c r="E2" s="7" t="s">
        <v>2</v>
      </c>
      <c r="F2" s="7" t="s">
        <v>58</v>
      </c>
      <c r="G2" s="7" t="s">
        <v>59</v>
      </c>
      <c r="H2" s="7" t="s">
        <v>60</v>
      </c>
      <c r="I2" s="7" t="s">
        <v>57</v>
      </c>
      <c r="J2" s="51" t="s">
        <v>63</v>
      </c>
      <c r="K2" s="7" t="s">
        <v>65</v>
      </c>
      <c r="L2" s="32" t="s">
        <v>64</v>
      </c>
    </row>
    <row r="3" spans="1:16" ht="28.5" customHeight="1">
      <c r="A3" s="4" t="s">
        <v>16</v>
      </c>
      <c r="B3" s="4" t="s">
        <v>67</v>
      </c>
      <c r="C3" s="22">
        <v>14</v>
      </c>
      <c r="D3" s="22">
        <v>14</v>
      </c>
      <c r="E3" s="22">
        <v>2</v>
      </c>
      <c r="F3" s="27">
        <v>8</v>
      </c>
      <c r="G3" s="22">
        <v>1</v>
      </c>
      <c r="H3" s="34" t="s">
        <v>55</v>
      </c>
      <c r="I3" s="34">
        <f t="shared" ref="I3:I11" si="0">F3+G3</f>
        <v>9</v>
      </c>
      <c r="J3" s="10"/>
      <c r="K3" s="16">
        <f t="shared" ref="K3:K11" si="1">(I3-J3-L3)/(C3-L3)</f>
        <v>0.6428571428571429</v>
      </c>
      <c r="L3" s="33"/>
    </row>
    <row r="4" spans="1:16" ht="28.5" customHeight="1">
      <c r="A4" s="4" t="s">
        <v>27</v>
      </c>
      <c r="B4" s="4" t="s">
        <v>67</v>
      </c>
      <c r="C4" s="22">
        <v>12</v>
      </c>
      <c r="D4" s="22">
        <v>12</v>
      </c>
      <c r="E4" s="73">
        <v>9</v>
      </c>
      <c r="F4" s="22">
        <v>10</v>
      </c>
      <c r="G4" s="22">
        <v>2</v>
      </c>
      <c r="H4" s="34" t="s">
        <v>132</v>
      </c>
      <c r="I4" s="34">
        <f t="shared" si="0"/>
        <v>12</v>
      </c>
      <c r="J4" s="10">
        <v>1</v>
      </c>
      <c r="K4" s="16">
        <f t="shared" si="1"/>
        <v>0.91666666666666663</v>
      </c>
      <c r="L4" s="33"/>
    </row>
    <row r="5" spans="1:16" ht="28.5" customHeight="1">
      <c r="A5" s="4" t="s">
        <v>24</v>
      </c>
      <c r="B5" s="4" t="s">
        <v>67</v>
      </c>
      <c r="C5" s="22">
        <v>24</v>
      </c>
      <c r="D5" s="22">
        <v>24</v>
      </c>
      <c r="E5" s="22">
        <v>25</v>
      </c>
      <c r="F5" s="22">
        <v>16</v>
      </c>
      <c r="G5" s="22">
        <v>7</v>
      </c>
      <c r="H5" s="34" t="s">
        <v>133</v>
      </c>
      <c r="I5" s="34">
        <f t="shared" si="0"/>
        <v>23</v>
      </c>
      <c r="J5" s="10"/>
      <c r="K5" s="16">
        <f t="shared" si="1"/>
        <v>0.95833333333333337</v>
      </c>
      <c r="L5" s="19"/>
    </row>
    <row r="6" spans="1:16" ht="28.5" customHeight="1">
      <c r="A6" s="4" t="s">
        <v>25</v>
      </c>
      <c r="B6" s="4" t="s">
        <v>67</v>
      </c>
      <c r="C6" s="22">
        <v>8</v>
      </c>
      <c r="D6" s="22">
        <v>8</v>
      </c>
      <c r="E6" s="22">
        <v>4</v>
      </c>
      <c r="F6" s="22">
        <v>6</v>
      </c>
      <c r="G6" s="22">
        <v>2</v>
      </c>
      <c r="H6" s="34" t="s">
        <v>131</v>
      </c>
      <c r="I6" s="34">
        <f t="shared" si="0"/>
        <v>8</v>
      </c>
      <c r="J6" s="10"/>
      <c r="K6" s="16">
        <f t="shared" si="1"/>
        <v>1</v>
      </c>
      <c r="L6" s="33"/>
    </row>
    <row r="7" spans="1:16" ht="33.75" customHeight="1">
      <c r="A7" s="4" t="s">
        <v>17</v>
      </c>
      <c r="B7" s="4" t="s">
        <v>67</v>
      </c>
      <c r="C7" s="22">
        <v>13</v>
      </c>
      <c r="D7" s="22">
        <v>13</v>
      </c>
      <c r="E7" s="22">
        <v>4</v>
      </c>
      <c r="F7" s="22">
        <v>10</v>
      </c>
      <c r="G7" s="22">
        <v>3</v>
      </c>
      <c r="H7" s="34" t="s">
        <v>137</v>
      </c>
      <c r="I7" s="34">
        <v>13</v>
      </c>
      <c r="J7" s="10"/>
      <c r="K7" s="16">
        <f t="shared" si="1"/>
        <v>1</v>
      </c>
      <c r="L7" s="33"/>
    </row>
    <row r="8" spans="1:16" ht="28.5" customHeight="1">
      <c r="A8" s="4" t="s">
        <v>44</v>
      </c>
      <c r="B8" s="4" t="s">
        <v>67</v>
      </c>
      <c r="C8" s="22">
        <v>60</v>
      </c>
      <c r="D8" s="22">
        <v>60</v>
      </c>
      <c r="E8" s="22">
        <v>21</v>
      </c>
      <c r="F8" s="22">
        <v>53</v>
      </c>
      <c r="G8" s="22">
        <v>7</v>
      </c>
      <c r="H8" s="34" t="s">
        <v>139</v>
      </c>
      <c r="I8" s="34">
        <f t="shared" si="0"/>
        <v>60</v>
      </c>
      <c r="J8" s="10"/>
      <c r="K8" s="16">
        <f t="shared" si="1"/>
        <v>1</v>
      </c>
      <c r="L8" s="33"/>
    </row>
    <row r="9" spans="1:16" ht="28.5" customHeight="1">
      <c r="A9" s="4" t="s">
        <v>30</v>
      </c>
      <c r="B9" s="4" t="s">
        <v>67</v>
      </c>
      <c r="C9" s="22">
        <v>8</v>
      </c>
      <c r="D9" s="22">
        <v>6</v>
      </c>
      <c r="E9" s="22">
        <v>0</v>
      </c>
      <c r="F9" s="22">
        <v>4</v>
      </c>
      <c r="G9" s="22"/>
      <c r="H9" s="34" t="s">
        <v>72</v>
      </c>
      <c r="I9" s="34">
        <f t="shared" si="0"/>
        <v>4</v>
      </c>
      <c r="J9" s="10"/>
      <c r="K9" s="16">
        <f t="shared" si="1"/>
        <v>0.5</v>
      </c>
      <c r="L9" s="34"/>
    </row>
    <row r="10" spans="1:16" ht="28.5" customHeight="1">
      <c r="A10" s="52" t="s">
        <v>77</v>
      </c>
      <c r="B10" s="4" t="s">
        <v>19</v>
      </c>
      <c r="C10" s="22">
        <v>10</v>
      </c>
      <c r="D10" s="22">
        <v>0</v>
      </c>
      <c r="E10" s="22">
        <v>0</v>
      </c>
      <c r="F10" s="22">
        <v>0</v>
      </c>
      <c r="G10" s="22"/>
      <c r="H10" s="34"/>
      <c r="I10" s="34">
        <f t="shared" si="0"/>
        <v>0</v>
      </c>
      <c r="J10" s="10"/>
      <c r="K10" s="16">
        <f t="shared" si="1"/>
        <v>0</v>
      </c>
      <c r="L10" s="34"/>
    </row>
    <row r="11" spans="1:16" ht="28.5" customHeight="1">
      <c r="A11" s="52" t="s">
        <v>78</v>
      </c>
      <c r="B11" s="4" t="s">
        <v>19</v>
      </c>
      <c r="C11" s="22">
        <v>5</v>
      </c>
      <c r="D11" s="22">
        <v>0</v>
      </c>
      <c r="E11" s="22">
        <v>0</v>
      </c>
      <c r="F11" s="22">
        <v>0</v>
      </c>
      <c r="G11" s="22"/>
      <c r="H11" s="34"/>
      <c r="I11" s="34">
        <f t="shared" si="0"/>
        <v>0</v>
      </c>
      <c r="J11" s="10"/>
      <c r="K11" s="16">
        <f t="shared" si="1"/>
        <v>0</v>
      </c>
      <c r="L11" s="34"/>
    </row>
    <row r="12" spans="1:16" ht="24.6" customHeight="1">
      <c r="A12" s="121" t="s">
        <v>4</v>
      </c>
      <c r="B12" s="122"/>
      <c r="C12" s="22">
        <f>SUM(C3:C11)</f>
        <v>154</v>
      </c>
      <c r="D12" s="22">
        <f>SUM(D3:D11)</f>
        <v>137</v>
      </c>
      <c r="E12" s="22">
        <f>SUM(E3:E9)</f>
        <v>65</v>
      </c>
      <c r="F12" s="22">
        <f>SUM(F3:F11)</f>
        <v>107</v>
      </c>
      <c r="G12" s="22">
        <f>SUM(G3:G11)</f>
        <v>22</v>
      </c>
      <c r="H12" s="22"/>
      <c r="I12" s="34">
        <f>SUM(I3:I11)</f>
        <v>129</v>
      </c>
      <c r="J12" s="10">
        <f>SUM(J3:J9)</f>
        <v>1</v>
      </c>
      <c r="K12" s="16">
        <f>(I12-J12-L12)/(C12-L12)</f>
        <v>0.83116883116883122</v>
      </c>
      <c r="L12" s="60">
        <f>SUM(L3:L11)</f>
        <v>0</v>
      </c>
    </row>
    <row r="13" spans="1:16">
      <c r="A13" s="5"/>
      <c r="B13" s="5"/>
      <c r="C13" s="6"/>
      <c r="D13" s="6"/>
      <c r="E13" s="6"/>
      <c r="F13" s="6"/>
      <c r="G13" s="6"/>
      <c r="H13" s="6"/>
      <c r="K13" s="107" t="s">
        <v>141</v>
      </c>
      <c r="L13" s="107"/>
    </row>
    <row r="14" spans="1:16">
      <c r="A14" s="17" t="s">
        <v>73</v>
      </c>
      <c r="B14" s="17"/>
      <c r="J14" s="50"/>
      <c r="K14" s="50"/>
      <c r="L14" s="2"/>
    </row>
    <row r="15" spans="1:16" s="15" customFormat="1">
      <c r="A15" s="8" t="s">
        <v>76</v>
      </c>
      <c r="B15" s="8"/>
      <c r="H15" s="1"/>
      <c r="I15" s="2"/>
      <c r="J15" s="50"/>
      <c r="K15" s="50"/>
      <c r="L15" s="2"/>
    </row>
    <row r="16" spans="1:16" s="2" customFormat="1">
      <c r="A16" s="25" t="s">
        <v>90</v>
      </c>
      <c r="B16" s="8"/>
      <c r="C16" s="3"/>
      <c r="F16" s="9"/>
      <c r="G16" s="9"/>
      <c r="J16" s="50"/>
      <c r="K16" s="50"/>
      <c r="M16" s="1"/>
      <c r="O16" s="15"/>
      <c r="P16" s="15"/>
    </row>
    <row r="17" spans="1:16" s="2" customFormat="1" ht="18.75" customHeight="1">
      <c r="A17" s="8"/>
      <c r="B17" s="8"/>
      <c r="C17" s="3"/>
      <c r="D17" s="3"/>
      <c r="G17" s="14"/>
      <c r="J17" s="50"/>
      <c r="L17" s="35"/>
      <c r="M17" s="11"/>
      <c r="O17" s="1"/>
      <c r="P17" s="1"/>
    </row>
    <row r="18" spans="1:16">
      <c r="J18" s="50"/>
    </row>
    <row r="19" spans="1:16">
      <c r="J19" s="50"/>
    </row>
    <row r="20" spans="1:16">
      <c r="J20" s="50"/>
    </row>
    <row r="21" spans="1:16">
      <c r="J21" s="50"/>
    </row>
    <row r="22" spans="1:16">
      <c r="J22" s="50"/>
    </row>
    <row r="23" spans="1:16">
      <c r="J23" s="50"/>
    </row>
    <row r="24" spans="1:16">
      <c r="J24" s="50"/>
    </row>
    <row r="25" spans="1:16">
      <c r="J25" s="50"/>
    </row>
    <row r="26" spans="1:16">
      <c r="J26" s="50"/>
    </row>
    <row r="27" spans="1:16">
      <c r="J27" s="50"/>
    </row>
    <row r="28" spans="1:16">
      <c r="J28" s="50"/>
    </row>
    <row r="29" spans="1:16">
      <c r="J29" s="50"/>
    </row>
    <row r="30" spans="1:16">
      <c r="J30" s="50"/>
    </row>
    <row r="31" spans="1:16">
      <c r="J31" s="50"/>
    </row>
    <row r="32" spans="1:16">
      <c r="J32" s="50"/>
    </row>
    <row r="33" spans="4:10">
      <c r="D33" s="1" t="s">
        <v>92</v>
      </c>
      <c r="J33" s="50"/>
    </row>
    <row r="34" spans="4:10">
      <c r="J34" s="50"/>
    </row>
    <row r="35" spans="4:10">
      <c r="J35" s="50"/>
    </row>
    <row r="36" spans="4:10">
      <c r="J36" s="50"/>
    </row>
    <row r="37" spans="4:10">
      <c r="J37" s="50"/>
    </row>
    <row r="38" spans="4:10">
      <c r="J38" s="50"/>
    </row>
    <row r="39" spans="4:10">
      <c r="J39" s="50"/>
    </row>
    <row r="40" spans="4:10">
      <c r="J40" s="50"/>
    </row>
    <row r="41" spans="4:10">
      <c r="J41" s="50"/>
    </row>
    <row r="42" spans="4:10">
      <c r="J42" s="50"/>
    </row>
    <row r="43" spans="4:10">
      <c r="J43" s="50"/>
    </row>
    <row r="44" spans="4:10">
      <c r="J44" s="50"/>
    </row>
    <row r="45" spans="4:10">
      <c r="J45" s="50"/>
    </row>
    <row r="46" spans="4:10">
      <c r="J46" s="50"/>
    </row>
    <row r="47" spans="4:10">
      <c r="J47" s="50"/>
    </row>
    <row r="48" spans="4:10">
      <c r="J48" s="50"/>
    </row>
    <row r="49" spans="10:10">
      <c r="J49" s="50"/>
    </row>
    <row r="50" spans="10:10">
      <c r="J50" s="50"/>
    </row>
    <row r="51" spans="10:10">
      <c r="J51" s="50"/>
    </row>
    <row r="52" spans="10:10">
      <c r="J52" s="50"/>
    </row>
    <row r="53" spans="10:10">
      <c r="J53" s="50"/>
    </row>
    <row r="54" spans="10:10">
      <c r="J54" s="50"/>
    </row>
    <row r="55" spans="10:10">
      <c r="J55" s="50"/>
    </row>
    <row r="56" spans="10:10">
      <c r="J56" s="50"/>
    </row>
    <row r="57" spans="10:10">
      <c r="J57" s="50"/>
    </row>
    <row r="58" spans="10:10">
      <c r="J58" s="50"/>
    </row>
    <row r="59" spans="10:10">
      <c r="J59" s="50"/>
    </row>
    <row r="60" spans="10:10">
      <c r="J60" s="50"/>
    </row>
    <row r="61" spans="10:10">
      <c r="J61" s="50"/>
    </row>
    <row r="62" spans="10:10">
      <c r="J62" s="50"/>
    </row>
    <row r="63" spans="10:10">
      <c r="J63" s="50"/>
    </row>
    <row r="64" spans="10:10">
      <c r="J64" s="50"/>
    </row>
    <row r="65" spans="10:10">
      <c r="J65" s="50"/>
    </row>
    <row r="66" spans="10:10">
      <c r="J66" s="50"/>
    </row>
    <row r="67" spans="10:10">
      <c r="J67" s="50"/>
    </row>
    <row r="68" spans="10:10">
      <c r="J68" s="50"/>
    </row>
    <row r="69" spans="10:10">
      <c r="J69" s="50"/>
    </row>
    <row r="70" spans="10:10">
      <c r="J70" s="50"/>
    </row>
    <row r="71" spans="10:10">
      <c r="J71" s="50"/>
    </row>
    <row r="72" spans="10:10">
      <c r="J72" s="50"/>
    </row>
    <row r="73" spans="10:10">
      <c r="J73" s="50"/>
    </row>
    <row r="74" spans="10:10">
      <c r="J74" s="50"/>
    </row>
    <row r="75" spans="10:10">
      <c r="J75" s="50"/>
    </row>
    <row r="76" spans="10:10">
      <c r="J76" s="50"/>
    </row>
    <row r="77" spans="10:10">
      <c r="J77" s="50"/>
    </row>
    <row r="78" spans="10:10">
      <c r="J78" s="50"/>
    </row>
    <row r="79" spans="10:10">
      <c r="J79" s="50"/>
    </row>
    <row r="80" spans="10:10">
      <c r="J80" s="50"/>
    </row>
    <row r="81" spans="10:10">
      <c r="J81" s="50"/>
    </row>
    <row r="82" spans="10:10">
      <c r="J82" s="50"/>
    </row>
    <row r="83" spans="10:10">
      <c r="J83" s="50"/>
    </row>
    <row r="84" spans="10:10">
      <c r="J84" s="50"/>
    </row>
    <row r="85" spans="10:10">
      <c r="J85" s="50"/>
    </row>
    <row r="86" spans="10:10">
      <c r="J86" s="50"/>
    </row>
    <row r="87" spans="10:10">
      <c r="J87" s="50"/>
    </row>
    <row r="88" spans="10:10">
      <c r="J88" s="50"/>
    </row>
    <row r="89" spans="10:10">
      <c r="J89" s="50"/>
    </row>
    <row r="90" spans="10:10">
      <c r="J90" s="50"/>
    </row>
    <row r="91" spans="10:10">
      <c r="J91" s="50"/>
    </row>
    <row r="92" spans="10:10">
      <c r="J92" s="50"/>
    </row>
    <row r="93" spans="10:10">
      <c r="J93" s="50"/>
    </row>
    <row r="94" spans="10:10">
      <c r="J94" s="50"/>
    </row>
    <row r="95" spans="10:10">
      <c r="J95" s="50"/>
    </row>
    <row r="96" spans="10:10">
      <c r="J96" s="50"/>
    </row>
    <row r="97" spans="10:10">
      <c r="J97" s="50"/>
    </row>
    <row r="98" spans="10:10">
      <c r="J98" s="50"/>
    </row>
    <row r="99" spans="10:10">
      <c r="J99" s="50"/>
    </row>
    <row r="100" spans="10:10">
      <c r="J100" s="50"/>
    </row>
    <row r="101" spans="10:10">
      <c r="J101" s="50"/>
    </row>
    <row r="102" spans="10:10">
      <c r="J102" s="50"/>
    </row>
    <row r="103" spans="10:10">
      <c r="J103" s="50"/>
    </row>
    <row r="104" spans="10:10">
      <c r="J104" s="50"/>
    </row>
    <row r="105" spans="10:10">
      <c r="J105" s="50"/>
    </row>
    <row r="106" spans="10:10">
      <c r="J106" s="50"/>
    </row>
    <row r="107" spans="10:10">
      <c r="J107" s="50"/>
    </row>
    <row r="108" spans="10:10">
      <c r="J108" s="50"/>
    </row>
    <row r="109" spans="10:10">
      <c r="J109" s="50"/>
    </row>
    <row r="110" spans="10:10">
      <c r="J110" s="50"/>
    </row>
    <row r="111" spans="10:10">
      <c r="J111" s="50"/>
    </row>
    <row r="112" spans="10:10">
      <c r="J112" s="50"/>
    </row>
    <row r="113" spans="10:10">
      <c r="J113" s="50"/>
    </row>
    <row r="114" spans="10:10">
      <c r="J114" s="50"/>
    </row>
    <row r="115" spans="10:10">
      <c r="J115" s="50"/>
    </row>
    <row r="116" spans="10:10">
      <c r="J116" s="50"/>
    </row>
    <row r="117" spans="10:10">
      <c r="J117" s="50"/>
    </row>
    <row r="118" spans="10:10">
      <c r="J118" s="50"/>
    </row>
    <row r="119" spans="10:10">
      <c r="J119" s="50"/>
    </row>
    <row r="120" spans="10:10">
      <c r="J120" s="50"/>
    </row>
    <row r="121" spans="10:10">
      <c r="J121" s="50"/>
    </row>
    <row r="122" spans="10:10">
      <c r="J122" s="50"/>
    </row>
    <row r="123" spans="10:10">
      <c r="J123" s="50"/>
    </row>
    <row r="124" spans="10:10">
      <c r="J124" s="50"/>
    </row>
    <row r="125" spans="10:10">
      <c r="J125" s="50"/>
    </row>
    <row r="126" spans="10:10">
      <c r="J126" s="50"/>
    </row>
    <row r="127" spans="10:10">
      <c r="J127" s="50"/>
    </row>
    <row r="128" spans="10:10">
      <c r="J128" s="50"/>
    </row>
    <row r="129" spans="10:10">
      <c r="J129" s="50"/>
    </row>
  </sheetData>
  <mergeCells count="4">
    <mergeCell ref="A2:B2"/>
    <mergeCell ref="A12:B12"/>
    <mergeCell ref="K13:L13"/>
    <mergeCell ref="A1:L1"/>
  </mergeCells>
  <phoneticPr fontId="2" type="noConversion"/>
  <printOptions horizontalCentered="1"/>
  <pageMargins left="0" right="0" top="0.9055118110236221" bottom="0.19685039370078741" header="0.51181102362204722" footer="0.51181102362204722"/>
  <pageSetup paperSize="9" scale="90" orientation="portrait" r:id="rId1"/>
  <headerFooter alignWithMargins="0">
    <oddHeader xml:space="preserve">&amp;C&amp;"標楷體,粗體"&amp;16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0"/>
  <sheetViews>
    <sheetView zoomScale="110" zoomScaleNormal="110" workbookViewId="0">
      <pane xSplit="2" ySplit="3" topLeftCell="C4" activePane="bottomRight" state="frozen"/>
      <selection activeCell="U2" activeCellId="1" sqref="K1:K1048576 U1:U1048576"/>
      <selection pane="topRight" activeCell="U2" activeCellId="1" sqref="K1:K1048576 U1:U1048576"/>
      <selection pane="bottomLeft" activeCell="U2" activeCellId="1" sqref="K1:K1048576 U1:U1048576"/>
      <selection pane="bottomRight" activeCell="Z11" sqref="Z11:AA11"/>
    </sheetView>
  </sheetViews>
  <sheetFormatPr defaultColWidth="8.75" defaultRowHeight="16.5"/>
  <cols>
    <col min="1" max="1" width="23.5" style="3" customWidth="1"/>
    <col min="2" max="2" width="8.375" style="3" customWidth="1"/>
    <col min="3" max="6" width="5" style="2" customWidth="1"/>
    <col min="7" max="7" width="3.25" style="13" customWidth="1"/>
    <col min="8" max="8" width="1.625" style="18" customWidth="1"/>
    <col min="9" max="10" width="5" style="2" customWidth="1"/>
    <col min="11" max="11" width="6" style="2" customWidth="1"/>
    <col min="12" max="16" width="5" style="2" customWidth="1"/>
    <col min="17" max="17" width="3.25" style="13" customWidth="1"/>
    <col min="18" max="18" width="1.625" style="18" customWidth="1"/>
    <col min="19" max="20" width="5" style="3" customWidth="1"/>
    <col min="21" max="21" width="6" style="3" customWidth="1"/>
    <col min="22" max="23" width="5" style="3" customWidth="1"/>
    <col min="24" max="24" width="6.75" style="2" customWidth="1"/>
    <col min="25" max="25" width="7.5" style="2" customWidth="1"/>
    <col min="26" max="26" width="9.125" style="3" customWidth="1"/>
    <col min="27" max="27" width="6" style="1" customWidth="1"/>
    <col min="28" max="28" width="7.5" style="1" customWidth="1"/>
    <col min="29" max="29" width="9.75" style="2" bestFit="1" customWidth="1"/>
    <col min="30" max="16384" width="8.75" style="2"/>
  </cols>
  <sheetData>
    <row r="1" spans="1:29">
      <c r="A1" s="125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9">
      <c r="A2" s="141" t="s">
        <v>0</v>
      </c>
      <c r="B2" s="141"/>
      <c r="C2" s="119" t="s">
        <v>20</v>
      </c>
      <c r="D2" s="99" t="s">
        <v>5</v>
      </c>
      <c r="E2" s="100"/>
      <c r="F2" s="100"/>
      <c r="G2" s="100"/>
      <c r="H2" s="100"/>
      <c r="I2" s="100"/>
      <c r="J2" s="100"/>
      <c r="K2" s="100"/>
      <c r="L2" s="100"/>
      <c r="M2" s="129"/>
      <c r="N2" s="130" t="s">
        <v>21</v>
      </c>
      <c r="O2" s="118"/>
      <c r="P2" s="118"/>
      <c r="Q2" s="118"/>
      <c r="R2" s="118"/>
      <c r="S2" s="118"/>
      <c r="T2" s="118"/>
      <c r="U2" s="118"/>
      <c r="V2" s="131"/>
      <c r="W2" s="134" t="s">
        <v>84</v>
      </c>
      <c r="X2" s="119" t="s">
        <v>57</v>
      </c>
      <c r="Y2" s="98" t="s">
        <v>63</v>
      </c>
      <c r="Z2" s="127" t="s">
        <v>66</v>
      </c>
      <c r="AA2" s="119" t="s">
        <v>64</v>
      </c>
    </row>
    <row r="3" spans="1:29" ht="31.5">
      <c r="A3" s="141"/>
      <c r="B3" s="141"/>
      <c r="C3" s="119"/>
      <c r="D3" s="36" t="s">
        <v>3</v>
      </c>
      <c r="E3" s="36" t="s">
        <v>34</v>
      </c>
      <c r="F3" s="36" t="s">
        <v>33</v>
      </c>
      <c r="G3" s="99" t="s">
        <v>31</v>
      </c>
      <c r="H3" s="129"/>
      <c r="I3" s="36" t="s">
        <v>58</v>
      </c>
      <c r="J3" s="36" t="s">
        <v>59</v>
      </c>
      <c r="K3" s="38" t="s">
        <v>47</v>
      </c>
      <c r="L3" s="36" t="s">
        <v>61</v>
      </c>
      <c r="M3" s="36" t="s">
        <v>45</v>
      </c>
      <c r="N3" s="37" t="s">
        <v>3</v>
      </c>
      <c r="O3" s="37" t="s">
        <v>34</v>
      </c>
      <c r="P3" s="37" t="s">
        <v>33</v>
      </c>
      <c r="Q3" s="130" t="s">
        <v>32</v>
      </c>
      <c r="R3" s="118"/>
      <c r="S3" s="37" t="s">
        <v>58</v>
      </c>
      <c r="T3" s="37" t="s">
        <v>59</v>
      </c>
      <c r="U3" s="39" t="s">
        <v>47</v>
      </c>
      <c r="V3" s="37" t="s">
        <v>61</v>
      </c>
      <c r="W3" s="135"/>
      <c r="X3" s="119"/>
      <c r="Y3" s="98"/>
      <c r="Z3" s="128"/>
      <c r="AA3" s="126"/>
    </row>
    <row r="4" spans="1:29" ht="24.6" customHeight="1">
      <c r="A4" s="31" t="s">
        <v>10</v>
      </c>
      <c r="B4" s="12" t="s">
        <v>18</v>
      </c>
      <c r="C4" s="22">
        <v>1</v>
      </c>
      <c r="D4" s="77">
        <v>1</v>
      </c>
      <c r="E4" s="77">
        <v>0</v>
      </c>
      <c r="F4" s="77">
        <v>0</v>
      </c>
      <c r="G4" s="62"/>
      <c r="H4" s="63"/>
      <c r="I4" s="77">
        <v>0</v>
      </c>
      <c r="J4" s="77">
        <v>0</v>
      </c>
      <c r="K4" s="77"/>
      <c r="L4" s="77">
        <f>I4+J4</f>
        <v>0</v>
      </c>
      <c r="M4" s="77"/>
      <c r="N4" s="78">
        <v>0</v>
      </c>
      <c r="O4" s="78">
        <v>1</v>
      </c>
      <c r="P4" s="78">
        <v>0</v>
      </c>
      <c r="Q4" s="48"/>
      <c r="R4" s="64"/>
      <c r="S4" s="78">
        <v>1</v>
      </c>
      <c r="T4" s="78">
        <v>0</v>
      </c>
      <c r="U4" s="78" t="s">
        <v>123</v>
      </c>
      <c r="V4" s="76">
        <f>S4+T4</f>
        <v>1</v>
      </c>
      <c r="W4" s="65"/>
      <c r="X4" s="22">
        <f>L4+V4+W4</f>
        <v>1</v>
      </c>
      <c r="Y4" s="22"/>
      <c r="Z4" s="23">
        <f>((X4-Y4)-AA4)/(C4-AA4)</f>
        <v>1</v>
      </c>
      <c r="AA4" s="66"/>
    </row>
    <row r="5" spans="1:29" s="28" customFormat="1" ht="24.6" customHeight="1">
      <c r="A5" s="142" t="s">
        <v>38</v>
      </c>
      <c r="B5" s="12" t="s">
        <v>35</v>
      </c>
      <c r="C5" s="22">
        <v>2</v>
      </c>
      <c r="D5" s="77">
        <v>1</v>
      </c>
      <c r="E5" s="77">
        <v>1</v>
      </c>
      <c r="F5" s="77">
        <v>0</v>
      </c>
      <c r="G5" s="62"/>
      <c r="H5" s="63"/>
      <c r="I5" s="77">
        <v>0</v>
      </c>
      <c r="J5" s="77">
        <v>0</v>
      </c>
      <c r="K5" s="77"/>
      <c r="L5" s="77">
        <f>I5+J5</f>
        <v>0</v>
      </c>
      <c r="M5" s="77"/>
      <c r="N5" s="78">
        <v>1</v>
      </c>
      <c r="O5" s="78">
        <v>0</v>
      </c>
      <c r="P5" s="78">
        <v>0</v>
      </c>
      <c r="Q5" s="48"/>
      <c r="R5" s="64"/>
      <c r="S5" s="78">
        <v>0</v>
      </c>
      <c r="T5" s="78">
        <v>0</v>
      </c>
      <c r="U5" s="78"/>
      <c r="V5" s="76">
        <f t="shared" ref="V5:V9" si="0">S5+T5</f>
        <v>0</v>
      </c>
      <c r="W5" s="65">
        <v>1</v>
      </c>
      <c r="X5" s="22">
        <f>L5+V5</f>
        <v>0</v>
      </c>
      <c r="Y5" s="22"/>
      <c r="Z5" s="94">
        <f>(((X5-Y5)+(X6-Y6))-(AA5+AA6))/(C5+C6-AA5-AA6)</f>
        <v>0.33333333333333331</v>
      </c>
      <c r="AA5" s="132"/>
      <c r="AB5" s="59"/>
    </row>
    <row r="6" spans="1:29" ht="24.6" customHeight="1">
      <c r="A6" s="143"/>
      <c r="B6" s="12" t="s">
        <v>93</v>
      </c>
      <c r="C6" s="22">
        <v>1</v>
      </c>
      <c r="D6" s="44">
        <v>1</v>
      </c>
      <c r="E6" s="44">
        <v>0</v>
      </c>
      <c r="F6" s="44">
        <v>0</v>
      </c>
      <c r="G6" s="62"/>
      <c r="H6" s="67"/>
      <c r="I6" s="44">
        <v>0</v>
      </c>
      <c r="J6" s="44">
        <v>0</v>
      </c>
      <c r="K6" s="44"/>
      <c r="L6" s="77">
        <f t="shared" ref="L6:L8" si="1">I6+J6</f>
        <v>0</v>
      </c>
      <c r="M6" s="44"/>
      <c r="N6" s="54">
        <v>0</v>
      </c>
      <c r="O6" s="78">
        <v>1</v>
      </c>
      <c r="P6" s="78">
        <v>0</v>
      </c>
      <c r="Q6" s="48"/>
      <c r="R6" s="64"/>
      <c r="S6" s="78">
        <v>1</v>
      </c>
      <c r="T6" s="78">
        <v>0</v>
      </c>
      <c r="U6" s="54" t="s">
        <v>124</v>
      </c>
      <c r="V6" s="76">
        <f t="shared" si="0"/>
        <v>1</v>
      </c>
      <c r="W6" s="65"/>
      <c r="X6" s="22">
        <f t="shared" ref="X6:X9" si="2">L6+V6+W6</f>
        <v>1</v>
      </c>
      <c r="Y6" s="22"/>
      <c r="Z6" s="95"/>
      <c r="AA6" s="133"/>
    </row>
    <row r="7" spans="1:29" ht="24.6" customHeight="1">
      <c r="A7" s="19" t="s">
        <v>11</v>
      </c>
      <c r="B7" s="56" t="s">
        <v>36</v>
      </c>
      <c r="C7" s="22">
        <v>2</v>
      </c>
      <c r="D7" s="77">
        <v>1</v>
      </c>
      <c r="E7" s="77">
        <v>1</v>
      </c>
      <c r="F7" s="77">
        <v>0</v>
      </c>
      <c r="G7" s="62"/>
      <c r="H7" s="63"/>
      <c r="I7" s="77">
        <v>1</v>
      </c>
      <c r="J7" s="77">
        <v>0</v>
      </c>
      <c r="K7" s="77" t="s">
        <v>121</v>
      </c>
      <c r="L7" s="77">
        <f t="shared" si="1"/>
        <v>1</v>
      </c>
      <c r="M7" s="77"/>
      <c r="N7" s="78">
        <v>1</v>
      </c>
      <c r="O7" s="78">
        <v>1</v>
      </c>
      <c r="P7" s="78">
        <v>0</v>
      </c>
      <c r="Q7" s="48"/>
      <c r="R7" s="68"/>
      <c r="S7" s="78">
        <v>1</v>
      </c>
      <c r="T7" s="78">
        <v>0</v>
      </c>
      <c r="U7" s="54" t="s">
        <v>54</v>
      </c>
      <c r="V7" s="76">
        <f t="shared" si="0"/>
        <v>1</v>
      </c>
      <c r="W7" s="65"/>
      <c r="X7" s="22">
        <f t="shared" si="2"/>
        <v>2</v>
      </c>
      <c r="Y7" s="22"/>
      <c r="Z7" s="23">
        <f>((X7-Y7)-AA7)/(C7-AA7)</f>
        <v>1</v>
      </c>
      <c r="AA7" s="69"/>
      <c r="AC7" s="45"/>
    </row>
    <row r="8" spans="1:29" ht="24.6" customHeight="1">
      <c r="A8" s="136" t="s">
        <v>79</v>
      </c>
      <c r="B8" s="56" t="s">
        <v>18</v>
      </c>
      <c r="C8" s="22">
        <v>4</v>
      </c>
      <c r="D8" s="77">
        <v>2</v>
      </c>
      <c r="E8" s="77">
        <v>2</v>
      </c>
      <c r="F8" s="77">
        <v>2</v>
      </c>
      <c r="G8" s="62"/>
      <c r="H8" s="63"/>
      <c r="I8" s="77">
        <v>2</v>
      </c>
      <c r="J8" s="77">
        <v>0</v>
      </c>
      <c r="K8" s="77" t="s">
        <v>122</v>
      </c>
      <c r="L8" s="77">
        <f t="shared" si="1"/>
        <v>2</v>
      </c>
      <c r="M8" s="77">
        <v>2</v>
      </c>
      <c r="N8" s="78">
        <v>2</v>
      </c>
      <c r="O8" s="78">
        <v>2</v>
      </c>
      <c r="P8" s="78">
        <v>4</v>
      </c>
      <c r="Q8" s="48"/>
      <c r="R8" s="68"/>
      <c r="S8" s="78">
        <v>2</v>
      </c>
      <c r="T8" s="78"/>
      <c r="U8" s="54" t="s">
        <v>125</v>
      </c>
      <c r="V8" s="79">
        <f t="shared" si="0"/>
        <v>2</v>
      </c>
      <c r="W8" s="65"/>
      <c r="X8" s="22">
        <f t="shared" si="2"/>
        <v>4</v>
      </c>
      <c r="Y8" s="22"/>
      <c r="Z8" s="94">
        <f>((X8-Y8)+(X9-Y9)-(AA8+AA9))/(C8+C9-AA8-AA9)</f>
        <v>1</v>
      </c>
      <c r="AA8" s="69"/>
      <c r="AC8" s="45"/>
    </row>
    <row r="9" spans="1:29" ht="35.25" customHeight="1">
      <c r="A9" s="137"/>
      <c r="B9" s="2" t="s">
        <v>94</v>
      </c>
      <c r="C9" s="22">
        <v>2</v>
      </c>
      <c r="D9" s="77">
        <v>1</v>
      </c>
      <c r="E9" s="77">
        <v>1</v>
      </c>
      <c r="F9" s="77">
        <v>0</v>
      </c>
      <c r="G9" s="62"/>
      <c r="H9" s="63"/>
      <c r="I9" s="77">
        <v>1</v>
      </c>
      <c r="J9" s="77">
        <v>0</v>
      </c>
      <c r="K9" s="77" t="s">
        <v>83</v>
      </c>
      <c r="L9" s="77">
        <v>1</v>
      </c>
      <c r="M9" s="77">
        <v>1</v>
      </c>
      <c r="N9" s="78">
        <v>1</v>
      </c>
      <c r="O9" s="78">
        <v>1</v>
      </c>
      <c r="P9" s="78">
        <v>6</v>
      </c>
      <c r="Q9" s="48"/>
      <c r="R9" s="68"/>
      <c r="S9" s="78">
        <v>1</v>
      </c>
      <c r="T9" s="78">
        <v>0</v>
      </c>
      <c r="U9" s="54" t="s">
        <v>98</v>
      </c>
      <c r="V9" s="76">
        <f t="shared" si="0"/>
        <v>1</v>
      </c>
      <c r="W9" s="65"/>
      <c r="X9" s="22">
        <f t="shared" si="2"/>
        <v>2</v>
      </c>
      <c r="Y9" s="22"/>
      <c r="Z9" s="95"/>
      <c r="AA9" s="69"/>
      <c r="AC9" s="45"/>
    </row>
    <row r="10" spans="1:29" ht="24.6" customHeight="1">
      <c r="A10" s="139" t="s">
        <v>4</v>
      </c>
      <c r="B10" s="140"/>
      <c r="C10" s="22">
        <f>SUM(C4:C9)</f>
        <v>12</v>
      </c>
      <c r="D10" s="77">
        <f>SUM(D4:D9)</f>
        <v>7</v>
      </c>
      <c r="E10" s="77">
        <f>SUM(E4:E9)</f>
        <v>5</v>
      </c>
      <c r="F10" s="77">
        <f>SUM(F4:F9)</f>
        <v>2</v>
      </c>
      <c r="G10" s="62"/>
      <c r="H10" s="47"/>
      <c r="I10" s="77">
        <f>SUM(I4:I9)</f>
        <v>4</v>
      </c>
      <c r="J10" s="77">
        <f>SUM(J4:J9)</f>
        <v>0</v>
      </c>
      <c r="K10" s="77"/>
      <c r="L10" s="77">
        <f>I10+J10</f>
        <v>4</v>
      </c>
      <c r="M10" s="77">
        <f>SUM(M4:M9)</f>
        <v>3</v>
      </c>
      <c r="N10" s="78">
        <f>SUM(N4:N9)</f>
        <v>5</v>
      </c>
      <c r="O10" s="78">
        <f>SUM(O4:O9)</f>
        <v>6</v>
      </c>
      <c r="P10" s="78">
        <f>SUM(P4:P9)</f>
        <v>10</v>
      </c>
      <c r="Q10" s="48"/>
      <c r="R10" s="49"/>
      <c r="S10" s="78">
        <f>SUM(S4:S9)</f>
        <v>6</v>
      </c>
      <c r="T10" s="78">
        <f>SUM(T4:T9)</f>
        <v>0</v>
      </c>
      <c r="U10" s="78"/>
      <c r="V10" s="76">
        <f>S10+T10</f>
        <v>6</v>
      </c>
      <c r="W10" s="70">
        <f>SUM(W4:W9)</f>
        <v>1</v>
      </c>
      <c r="X10" s="22">
        <f>SUM(X4:X9)</f>
        <v>10</v>
      </c>
      <c r="Y10" s="22">
        <f>SUM(Y4:Y7)</f>
        <v>0</v>
      </c>
      <c r="Z10" s="23">
        <f>(X10-Y10-AA10)/(C10-AA10)</f>
        <v>0.83333333333333337</v>
      </c>
      <c r="AA10" s="22">
        <f>SUM(AA4:AA7)</f>
        <v>0</v>
      </c>
    </row>
    <row r="11" spans="1:29">
      <c r="Z11" s="107" t="s">
        <v>143</v>
      </c>
      <c r="AA11" s="107"/>
    </row>
    <row r="12" spans="1:29" ht="18.75" customHeight="1">
      <c r="A12" s="8" t="s">
        <v>74</v>
      </c>
      <c r="Q12" s="30"/>
      <c r="T12" s="138"/>
      <c r="U12" s="138"/>
      <c r="V12" s="138"/>
      <c r="W12" s="58"/>
      <c r="X12" s="3"/>
      <c r="Y12" s="3"/>
      <c r="Z12" s="1"/>
    </row>
    <row r="13" spans="1:29" ht="18.75" customHeight="1">
      <c r="A13" s="8" t="s">
        <v>126</v>
      </c>
      <c r="Q13" s="30"/>
      <c r="V13" s="2"/>
      <c r="W13" s="2"/>
      <c r="X13" s="3"/>
      <c r="Y13" s="3"/>
      <c r="Z13" s="1"/>
    </row>
    <row r="14" spans="1:29" ht="18.75" customHeight="1">
      <c r="A14" s="25" t="s">
        <v>128</v>
      </c>
      <c r="Q14" s="30"/>
      <c r="V14" s="2"/>
      <c r="W14" s="2"/>
      <c r="X14" s="3"/>
      <c r="Y14" s="3"/>
      <c r="Z14" s="1"/>
    </row>
    <row r="15" spans="1:29" ht="18.75" customHeight="1">
      <c r="A15" s="80" t="s">
        <v>129</v>
      </c>
      <c r="Q15" s="30"/>
      <c r="V15" s="2"/>
      <c r="W15" s="2"/>
      <c r="X15" s="3"/>
      <c r="Y15" s="3"/>
      <c r="Z15" s="1"/>
    </row>
    <row r="20" spans="12:12">
      <c r="L20" s="21" t="s">
        <v>91</v>
      </c>
    </row>
  </sheetData>
  <mergeCells count="20">
    <mergeCell ref="T12:V12"/>
    <mergeCell ref="A10:B10"/>
    <mergeCell ref="A2:B3"/>
    <mergeCell ref="C2:C3"/>
    <mergeCell ref="A5:A6"/>
    <mergeCell ref="A1:AA1"/>
    <mergeCell ref="Z11:AA11"/>
    <mergeCell ref="Z5:Z6"/>
    <mergeCell ref="AA2:AA3"/>
    <mergeCell ref="Z2:Z3"/>
    <mergeCell ref="D2:M2"/>
    <mergeCell ref="Y2:Y3"/>
    <mergeCell ref="N2:V2"/>
    <mergeCell ref="X2:X3"/>
    <mergeCell ref="G3:H3"/>
    <mergeCell ref="Q3:R3"/>
    <mergeCell ref="AA5:AA6"/>
    <mergeCell ref="W2:W3"/>
    <mergeCell ref="A8:A9"/>
    <mergeCell ref="Z8:Z9"/>
  </mergeCells>
  <phoneticPr fontId="2" type="noConversion"/>
  <printOptions horizontalCentered="1"/>
  <pageMargins left="0.19685039370078741" right="0.19685039370078741" top="0.70866141732283472" bottom="0.19685039370078741" header="0.35433070866141736" footer="0.51181102362204722"/>
  <pageSetup paperSize="9" scale="59" orientation="portrait" r:id="rId1"/>
  <headerFooter alignWithMargins="0">
    <oddHeader xml:space="preserve">&amp;C&amp;"標楷體,粗體"&amp;18 </oddHeader>
  </headerFooter>
  <ignoredErrors>
    <ignoredError sqref="L1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碩士班</vt:lpstr>
      <vt:lpstr>碩專班</vt:lpstr>
      <vt:lpstr>博士班</vt:lpstr>
    </vt:vector>
  </TitlesOfParts>
  <Company>靜宜大學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註冊組</dc:creator>
  <cp:lastModifiedBy>教務處綜合業務組許意琦</cp:lastModifiedBy>
  <cp:lastPrinted>2021-10-21T00:39:19Z</cp:lastPrinted>
  <dcterms:created xsi:type="dcterms:W3CDTF">2007-08-31T06:35:51Z</dcterms:created>
  <dcterms:modified xsi:type="dcterms:W3CDTF">2022-11-10T02:30:17Z</dcterms:modified>
</cp:coreProperties>
</file>