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綜合業務組網頁\html\05_STATISTICS_統計報表\S2_新生註冊人數統計-轉學生\"/>
    </mc:Choice>
  </mc:AlternateContent>
  <xr:revisionPtr revIDLastSave="0" documentId="13_ncr:1_{76BE2FC5-FF67-4D4B-A751-8A1AAEB3ED1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轉學生" sheetId="3" r:id="rId1"/>
  </sheets>
  <definedNames>
    <definedName name="_xlnm.Print_Titles" localSheetId="0">轉學生!$1:$3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3" l="1"/>
  <c r="Y9" i="3" s="1"/>
  <c r="I42" i="3"/>
  <c r="S17" i="3"/>
  <c r="W17" i="3" s="1"/>
  <c r="K18" i="3"/>
  <c r="K17" i="3"/>
  <c r="Z32" i="3"/>
  <c r="Y61" i="3"/>
  <c r="Y62" i="3"/>
  <c r="Y50" i="3"/>
  <c r="Y42" i="3"/>
  <c r="Y43" i="3"/>
  <c r="Y37" i="3"/>
  <c r="U63" i="3"/>
  <c r="U33" i="3"/>
  <c r="U64" i="3" s="1"/>
  <c r="AB62" i="3"/>
  <c r="T61" i="3"/>
  <c r="AB61" i="3" s="1"/>
  <c r="AB63" i="3" s="1"/>
  <c r="S21" i="3"/>
  <c r="AA21" i="3" s="1"/>
  <c r="I46" i="3"/>
  <c r="I41" i="3"/>
  <c r="I30" i="3"/>
  <c r="I38" i="3"/>
  <c r="I39" i="3"/>
  <c r="I37" i="3"/>
  <c r="Z55" i="3"/>
  <c r="X55" i="3"/>
  <c r="S55" i="3"/>
  <c r="AA55" i="3" s="1"/>
  <c r="L55" i="3"/>
  <c r="K55" i="3"/>
  <c r="J55" i="3"/>
  <c r="I55" i="3"/>
  <c r="D55" i="3"/>
  <c r="Z47" i="3"/>
  <c r="X47" i="3"/>
  <c r="S47" i="3"/>
  <c r="W47" i="3" s="1"/>
  <c r="L47" i="3"/>
  <c r="K47" i="3"/>
  <c r="J47" i="3"/>
  <c r="D47" i="3"/>
  <c r="Z44" i="3"/>
  <c r="X44" i="3"/>
  <c r="S44" i="3"/>
  <c r="AA44" i="3" s="1"/>
  <c r="Y44" i="3"/>
  <c r="L44" i="3"/>
  <c r="K44" i="3"/>
  <c r="J44" i="3"/>
  <c r="D44" i="3"/>
  <c r="X17" i="3"/>
  <c r="L17" i="3"/>
  <c r="J17" i="3"/>
  <c r="I17" i="3"/>
  <c r="D17" i="3"/>
  <c r="D25" i="3"/>
  <c r="Z37" i="3"/>
  <c r="Z38" i="3"/>
  <c r="Z39" i="3"/>
  <c r="Z40" i="3"/>
  <c r="Z41" i="3"/>
  <c r="Z42" i="3"/>
  <c r="Z43" i="3"/>
  <c r="Z45" i="3"/>
  <c r="Z46" i="3"/>
  <c r="Z48" i="3"/>
  <c r="Z49" i="3"/>
  <c r="Z50" i="3"/>
  <c r="Z51" i="3"/>
  <c r="Z52" i="3"/>
  <c r="Z53" i="3"/>
  <c r="Z54" i="3"/>
  <c r="Z56" i="3"/>
  <c r="Z57" i="3"/>
  <c r="Z58" i="3"/>
  <c r="Z59" i="3"/>
  <c r="Z60" i="3"/>
  <c r="Z62" i="3"/>
  <c r="Z36" i="3"/>
  <c r="V63" i="3"/>
  <c r="P63" i="3"/>
  <c r="O63" i="3"/>
  <c r="X59" i="3"/>
  <c r="K22" i="3"/>
  <c r="J59" i="3"/>
  <c r="L59" i="3"/>
  <c r="M63" i="3"/>
  <c r="N63" i="3"/>
  <c r="K26" i="3"/>
  <c r="K27" i="3"/>
  <c r="K28" i="3"/>
  <c r="K25" i="3"/>
  <c r="E63" i="3"/>
  <c r="F63" i="3"/>
  <c r="Z63" i="3" s="1"/>
  <c r="G63" i="3"/>
  <c r="H63" i="3"/>
  <c r="C63" i="3"/>
  <c r="C64" i="3" s="1"/>
  <c r="B63" i="3"/>
  <c r="I31" i="3"/>
  <c r="I32" i="3"/>
  <c r="I29" i="3"/>
  <c r="I15" i="3"/>
  <c r="X42" i="3"/>
  <c r="S42" i="3"/>
  <c r="W42" i="3" s="1"/>
  <c r="L42" i="3"/>
  <c r="K42" i="3"/>
  <c r="J42" i="3"/>
  <c r="D42" i="3"/>
  <c r="X36" i="3"/>
  <c r="S36" i="3"/>
  <c r="AA36" i="3"/>
  <c r="L36" i="3"/>
  <c r="K36" i="3"/>
  <c r="J36" i="3"/>
  <c r="I36" i="3"/>
  <c r="D36" i="3"/>
  <c r="K23" i="3"/>
  <c r="K24" i="3"/>
  <c r="K21" i="3"/>
  <c r="K29" i="3"/>
  <c r="K30" i="3"/>
  <c r="K31" i="3"/>
  <c r="K32" i="3"/>
  <c r="L31" i="3"/>
  <c r="L32" i="3"/>
  <c r="S40" i="3"/>
  <c r="Y40" i="3" s="1"/>
  <c r="D49" i="3"/>
  <c r="D40" i="3"/>
  <c r="I51" i="3"/>
  <c r="I52" i="3"/>
  <c r="I53" i="3"/>
  <c r="I54" i="3"/>
  <c r="I56" i="3"/>
  <c r="W62" i="3"/>
  <c r="W61" i="3"/>
  <c r="X40" i="3"/>
  <c r="X37" i="3"/>
  <c r="X38" i="3"/>
  <c r="X39" i="3"/>
  <c r="I40" i="3"/>
  <c r="D31" i="3"/>
  <c r="K19" i="3"/>
  <c r="K20" i="3"/>
  <c r="K7" i="3"/>
  <c r="K8" i="3"/>
  <c r="K33" i="3" s="1"/>
  <c r="K9" i="3"/>
  <c r="K10" i="3"/>
  <c r="K11" i="3"/>
  <c r="K12" i="3"/>
  <c r="K13" i="3"/>
  <c r="K14" i="3"/>
  <c r="K15" i="3"/>
  <c r="K16" i="3"/>
  <c r="K6" i="3"/>
  <c r="K59" i="3"/>
  <c r="S59" i="3"/>
  <c r="AA59" i="3" s="1"/>
  <c r="Y59" i="3"/>
  <c r="S32" i="3"/>
  <c r="S31" i="3"/>
  <c r="S29" i="3"/>
  <c r="W29" i="3" s="1"/>
  <c r="Y29" i="3"/>
  <c r="J29" i="3"/>
  <c r="D29" i="3"/>
  <c r="X46" i="3"/>
  <c r="S46" i="3"/>
  <c r="W46" i="3" s="1"/>
  <c r="L46" i="3"/>
  <c r="K46" i="3"/>
  <c r="J46" i="3"/>
  <c r="D46" i="3"/>
  <c r="X60" i="3"/>
  <c r="S60" i="3"/>
  <c r="Y60" i="3" s="1"/>
  <c r="W60" i="3"/>
  <c r="K60" i="3"/>
  <c r="J60" i="3"/>
  <c r="I60" i="3"/>
  <c r="D60" i="3"/>
  <c r="S61" i="3"/>
  <c r="K61" i="3"/>
  <c r="J61" i="3"/>
  <c r="I61" i="3"/>
  <c r="D61" i="3"/>
  <c r="D59" i="3"/>
  <c r="J31" i="3"/>
  <c r="J32" i="3"/>
  <c r="J7" i="3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30" i="3"/>
  <c r="J6" i="3"/>
  <c r="J37" i="3"/>
  <c r="J38" i="3"/>
  <c r="J39" i="3"/>
  <c r="J40" i="3"/>
  <c r="J41" i="3"/>
  <c r="J43" i="3"/>
  <c r="J45" i="3"/>
  <c r="J48" i="3"/>
  <c r="J49" i="3"/>
  <c r="J50" i="3"/>
  <c r="J51" i="3"/>
  <c r="J52" i="3"/>
  <c r="J53" i="3"/>
  <c r="J54" i="3"/>
  <c r="J56" i="3"/>
  <c r="J57" i="3"/>
  <c r="J58" i="3"/>
  <c r="J62" i="3"/>
  <c r="X49" i="3"/>
  <c r="X41" i="3"/>
  <c r="X43" i="3"/>
  <c r="X45" i="3"/>
  <c r="X48" i="3"/>
  <c r="X50" i="3"/>
  <c r="X51" i="3"/>
  <c r="X52" i="3"/>
  <c r="X53" i="3"/>
  <c r="X54" i="3"/>
  <c r="X56" i="3"/>
  <c r="X57" i="3"/>
  <c r="X58" i="3"/>
  <c r="X62" i="3"/>
  <c r="K62" i="3"/>
  <c r="W32" i="3"/>
  <c r="W31" i="3"/>
  <c r="T32" i="3"/>
  <c r="AB32" i="3" s="1"/>
  <c r="X32" i="3"/>
  <c r="T31" i="3"/>
  <c r="T33" i="3" s="1"/>
  <c r="S62" i="3"/>
  <c r="AA62" i="3" s="1"/>
  <c r="K54" i="3"/>
  <c r="I49" i="3"/>
  <c r="I50" i="3"/>
  <c r="I57" i="3"/>
  <c r="I58" i="3"/>
  <c r="I62" i="3"/>
  <c r="S54" i="3"/>
  <c r="W54" i="3" s="1"/>
  <c r="Y54" i="3"/>
  <c r="D62" i="3"/>
  <c r="S45" i="3"/>
  <c r="AA45" i="3" s="1"/>
  <c r="L45" i="3"/>
  <c r="K45" i="3"/>
  <c r="D45" i="3"/>
  <c r="S43" i="3"/>
  <c r="AA43" i="3" s="1"/>
  <c r="L43" i="3"/>
  <c r="K43" i="3"/>
  <c r="D43" i="3"/>
  <c r="X11" i="3"/>
  <c r="S11" i="3"/>
  <c r="AA11" i="3"/>
  <c r="Y11" i="3"/>
  <c r="L11" i="3"/>
  <c r="I11" i="3"/>
  <c r="D11" i="3"/>
  <c r="X13" i="3"/>
  <c r="L13" i="3"/>
  <c r="I13" i="3"/>
  <c r="D13" i="3"/>
  <c r="S10" i="3"/>
  <c r="W10" i="3" s="1"/>
  <c r="S12" i="3"/>
  <c r="W12" i="3"/>
  <c r="Y12" i="3"/>
  <c r="S13" i="3"/>
  <c r="AA13" i="3" s="1"/>
  <c r="S14" i="3"/>
  <c r="AA14" i="3" s="1"/>
  <c r="S15" i="3"/>
  <c r="W15" i="3" s="1"/>
  <c r="S16" i="3"/>
  <c r="W16" i="3" s="1"/>
  <c r="S18" i="3"/>
  <c r="W18" i="3" s="1"/>
  <c r="AA18" i="3"/>
  <c r="S19" i="3"/>
  <c r="Y19" i="3" s="1"/>
  <c r="S20" i="3"/>
  <c r="AA20" i="3" s="1"/>
  <c r="S22" i="3"/>
  <c r="W22" i="3"/>
  <c r="S23" i="3"/>
  <c r="W23" i="3" s="1"/>
  <c r="S24" i="3"/>
  <c r="W24" i="3"/>
  <c r="S25" i="3"/>
  <c r="W25" i="3" s="1"/>
  <c r="S26" i="3"/>
  <c r="AA26" i="3" s="1"/>
  <c r="W26" i="3"/>
  <c r="Y27" i="3"/>
  <c r="S28" i="3"/>
  <c r="AA28" i="3" s="1"/>
  <c r="S30" i="3"/>
  <c r="W30" i="3" s="1"/>
  <c r="Y30" i="3"/>
  <c r="V33" i="3"/>
  <c r="V64" i="3" s="1"/>
  <c r="M33" i="3"/>
  <c r="M64" i="3"/>
  <c r="N33" i="3"/>
  <c r="O33" i="3"/>
  <c r="P33" i="3"/>
  <c r="P64" i="3" s="1"/>
  <c r="F33" i="3"/>
  <c r="J33" i="3" s="1"/>
  <c r="G33" i="3"/>
  <c r="H33" i="3"/>
  <c r="H64" i="3"/>
  <c r="E33" i="3"/>
  <c r="C33" i="3"/>
  <c r="D32" i="3"/>
  <c r="B33" i="3"/>
  <c r="B64" i="3" s="1"/>
  <c r="D30" i="3"/>
  <c r="D54" i="3"/>
  <c r="S49" i="3"/>
  <c r="Y49" i="3" s="1"/>
  <c r="K52" i="3"/>
  <c r="K53" i="3"/>
  <c r="K56" i="3"/>
  <c r="K57" i="3"/>
  <c r="K58" i="3"/>
  <c r="K51" i="3"/>
  <c r="K37" i="3"/>
  <c r="K38" i="3"/>
  <c r="K39" i="3"/>
  <c r="K40" i="3"/>
  <c r="K41" i="3"/>
  <c r="K48" i="3"/>
  <c r="K49" i="3"/>
  <c r="K50" i="3"/>
  <c r="L40" i="3"/>
  <c r="S58" i="3"/>
  <c r="W58" i="3" s="1"/>
  <c r="AA58" i="3"/>
  <c r="I12" i="3"/>
  <c r="D12" i="3"/>
  <c r="S48" i="3"/>
  <c r="AA48" i="3"/>
  <c r="L48" i="3"/>
  <c r="D48" i="3"/>
  <c r="S50" i="3"/>
  <c r="W50" i="3" s="1"/>
  <c r="L50" i="3"/>
  <c r="D50" i="3"/>
  <c r="S41" i="3"/>
  <c r="AA41" i="3" s="1"/>
  <c r="L41" i="3"/>
  <c r="D41" i="3"/>
  <c r="S37" i="3"/>
  <c r="AA37" i="3" s="1"/>
  <c r="L37" i="3"/>
  <c r="D37" i="3"/>
  <c r="S38" i="3"/>
  <c r="W38" i="3" s="1"/>
  <c r="L38" i="3"/>
  <c r="D38" i="3"/>
  <c r="S52" i="3"/>
  <c r="AA52" i="3" s="1"/>
  <c r="Y52" i="3"/>
  <c r="I20" i="3"/>
  <c r="D51" i="3"/>
  <c r="D52" i="3"/>
  <c r="D53" i="3"/>
  <c r="D56" i="3"/>
  <c r="D57" i="3"/>
  <c r="D58" i="3"/>
  <c r="L58" i="3"/>
  <c r="S57" i="3"/>
  <c r="W57" i="3" s="1"/>
  <c r="L57" i="3"/>
  <c r="S56" i="3"/>
  <c r="AA56" i="3" s="1"/>
  <c r="L56" i="3"/>
  <c r="S53" i="3"/>
  <c r="W53" i="3" s="1"/>
  <c r="L53" i="3"/>
  <c r="S51" i="3"/>
  <c r="Y51" i="3" s="1"/>
  <c r="W51" i="3"/>
  <c r="L51" i="3"/>
  <c r="S39" i="3"/>
  <c r="Y39" i="3"/>
  <c r="L39" i="3"/>
  <c r="D39" i="3"/>
  <c r="D14" i="3"/>
  <c r="I14" i="3"/>
  <c r="L14" i="3"/>
  <c r="X14" i="3"/>
  <c r="S8" i="3"/>
  <c r="AA8" i="3"/>
  <c r="X25" i="3"/>
  <c r="L25" i="3"/>
  <c r="I25" i="3"/>
  <c r="D18" i="3"/>
  <c r="I18" i="3"/>
  <c r="L18" i="3"/>
  <c r="X18" i="3"/>
  <c r="X10" i="3"/>
  <c r="L10" i="3"/>
  <c r="I10" i="3"/>
  <c r="D10" i="3"/>
  <c r="X7" i="3"/>
  <c r="X8" i="3"/>
  <c r="X9" i="3"/>
  <c r="X15" i="3"/>
  <c r="X16" i="3"/>
  <c r="X19" i="3"/>
  <c r="X20" i="3"/>
  <c r="X6" i="3"/>
  <c r="S7" i="3"/>
  <c r="W7" i="3" s="1"/>
  <c r="S6" i="3"/>
  <c r="W6" i="3" s="1"/>
  <c r="L28" i="3"/>
  <c r="L20" i="3"/>
  <c r="L19" i="3"/>
  <c r="L16" i="3"/>
  <c r="L8" i="3"/>
  <c r="L7" i="3"/>
  <c r="L6" i="3"/>
  <c r="D28" i="3"/>
  <c r="D27" i="3"/>
  <c r="D26" i="3"/>
  <c r="D24" i="3"/>
  <c r="D23" i="3"/>
  <c r="D22" i="3"/>
  <c r="D21" i="3"/>
  <c r="D20" i="3"/>
  <c r="D19" i="3"/>
  <c r="D16" i="3"/>
  <c r="D15" i="3"/>
  <c r="D9" i="3"/>
  <c r="D8" i="3"/>
  <c r="D7" i="3"/>
  <c r="D6" i="3"/>
  <c r="I26" i="3"/>
  <c r="I27" i="3"/>
  <c r="I28" i="3"/>
  <c r="I24" i="3"/>
  <c r="I23" i="3"/>
  <c r="I22" i="3"/>
  <c r="I21" i="3"/>
  <c r="I16" i="3"/>
  <c r="I6" i="3"/>
  <c r="I7" i="3"/>
  <c r="I8" i="3"/>
  <c r="I9" i="3"/>
  <c r="I19" i="3"/>
  <c r="W44" i="3"/>
  <c r="Z31" i="3"/>
  <c r="AB31" i="3"/>
  <c r="Z61" i="3"/>
  <c r="W27" i="3"/>
  <c r="AA27" i="3"/>
  <c r="AA47" i="3"/>
  <c r="AA22" i="3"/>
  <c r="Y22" i="3"/>
  <c r="Y17" i="3"/>
  <c r="AA12" i="3"/>
  <c r="AA6" i="3"/>
  <c r="W55" i="3"/>
  <c r="AA60" i="3"/>
  <c r="W13" i="3"/>
  <c r="Y18" i="3"/>
  <c r="W11" i="3"/>
  <c r="W41" i="3"/>
  <c r="Y21" i="3"/>
  <c r="T63" i="3"/>
  <c r="Y47" i="3"/>
  <c r="X61" i="3"/>
  <c r="Y55" i="3"/>
  <c r="AA53" i="3"/>
  <c r="AA23" i="3"/>
  <c r="AA40" i="3"/>
  <c r="Y58" i="3"/>
  <c r="Y24" i="3"/>
  <c r="Y28" i="3"/>
  <c r="W8" i="3"/>
  <c r="Y13" i="3"/>
  <c r="W37" i="3"/>
  <c r="E64" i="3"/>
  <c r="Y23" i="3"/>
  <c r="W43" i="3"/>
  <c r="Y36" i="3"/>
  <c r="W36" i="3"/>
  <c r="W21" i="3"/>
  <c r="W56" i="3"/>
  <c r="Y56" i="3"/>
  <c r="AA9" i="3"/>
  <c r="AA39" i="3"/>
  <c r="Y48" i="3"/>
  <c r="I33" i="3"/>
  <c r="W39" i="3"/>
  <c r="AA61" i="3"/>
  <c r="AA49" i="3"/>
  <c r="AA24" i="3"/>
  <c r="W9" i="3"/>
  <c r="Y53" i="3"/>
  <c r="W49" i="3"/>
  <c r="AA17" i="3"/>
  <c r="W48" i="3"/>
  <c r="J63" i="3"/>
  <c r="Y8" i="3"/>
  <c r="L33" i="3" l="1"/>
  <c r="D63" i="3"/>
  <c r="L63" i="3"/>
  <c r="AA38" i="3"/>
  <c r="W52" i="3"/>
  <c r="O64" i="3"/>
  <c r="W28" i="3"/>
  <c r="X31" i="3"/>
  <c r="G64" i="3"/>
  <c r="I64" i="3" s="1"/>
  <c r="N64" i="3"/>
  <c r="K63" i="3"/>
  <c r="K64" i="3" s="1"/>
  <c r="AA10" i="3"/>
  <c r="Z33" i="3"/>
  <c r="AB33" i="3"/>
  <c r="AB64" i="3" s="1"/>
  <c r="D33" i="3"/>
  <c r="D64" i="3" s="1"/>
  <c r="Y26" i="3"/>
  <c r="X63" i="3"/>
  <c r="AA51" i="3"/>
  <c r="Y38" i="3"/>
  <c r="F64" i="3"/>
  <c r="Z64" i="3" s="1"/>
  <c r="AA30" i="3"/>
  <c r="AA29" i="3"/>
  <c r="X33" i="3"/>
  <c r="T64" i="3"/>
  <c r="X64" i="3" s="1"/>
  <c r="AA7" i="3"/>
  <c r="Y41" i="3"/>
  <c r="AA19" i="3"/>
  <c r="Y15" i="3"/>
  <c r="W45" i="3"/>
  <c r="Y20" i="3"/>
  <c r="S63" i="3"/>
  <c r="W19" i="3"/>
  <c r="AA15" i="3"/>
  <c r="Y45" i="3"/>
  <c r="AA42" i="3"/>
  <c r="W14" i="3"/>
  <c r="Y10" i="3"/>
  <c r="Y7" i="3"/>
  <c r="Y14" i="3"/>
  <c r="Y46" i="3"/>
  <c r="I63" i="3"/>
  <c r="Y57" i="3"/>
  <c r="J64" i="3"/>
  <c r="AA16" i="3"/>
  <c r="Y6" i="3"/>
  <c r="AA46" i="3"/>
  <c r="Y16" i="3"/>
  <c r="Y25" i="3"/>
  <c r="W20" i="3"/>
  <c r="AA25" i="3"/>
  <c r="AA50" i="3"/>
  <c r="AA54" i="3"/>
  <c r="AA57" i="3"/>
  <c r="S33" i="3"/>
  <c r="W59" i="3"/>
  <c r="W40" i="3"/>
  <c r="AA63" i="3" l="1"/>
  <c r="AA33" i="3"/>
  <c r="L64" i="3"/>
  <c r="Y33" i="3"/>
  <c r="S64" i="3"/>
  <c r="W33" i="3"/>
  <c r="Y63" i="3"/>
  <c r="W63" i="3"/>
  <c r="AA64" i="3" l="1"/>
  <c r="W64" i="3"/>
  <c r="Y64" i="3"/>
</calcChain>
</file>

<file path=xl/sharedStrings.xml><?xml version="1.0" encoding="utf-8"?>
<sst xmlns="http://schemas.openxmlformats.org/spreadsheetml/2006/main" count="154" uniqueCount="91">
  <si>
    <t>企管二</t>
  </si>
  <si>
    <t>國企二</t>
  </si>
  <si>
    <t>會計二</t>
  </si>
  <si>
    <t>資管二</t>
  </si>
  <si>
    <t>資工二</t>
  </si>
  <si>
    <t>資傳二</t>
  </si>
  <si>
    <t>小計</t>
    <phoneticPr fontId="1" type="noConversion"/>
  </si>
  <si>
    <t>靜　宜　大　學</t>
    <phoneticPr fontId="1" type="noConversion"/>
  </si>
  <si>
    <t>外加</t>
    <phoneticPr fontId="1" type="noConversion"/>
  </si>
  <si>
    <t>一般</t>
    <phoneticPr fontId="1" type="noConversion"/>
  </si>
  <si>
    <t>二年級小計</t>
    <phoneticPr fontId="1" type="noConversion"/>
  </si>
  <si>
    <t>三年級小計</t>
    <phoneticPr fontId="1" type="noConversion"/>
  </si>
  <si>
    <t>總計</t>
    <phoneticPr fontId="1" type="noConversion"/>
  </si>
  <si>
    <t>中文二</t>
    <phoneticPr fontId="1" type="noConversion"/>
  </si>
  <si>
    <t>英文二</t>
    <phoneticPr fontId="1" type="noConversion"/>
  </si>
  <si>
    <t>日文二</t>
    <phoneticPr fontId="1" type="noConversion"/>
  </si>
  <si>
    <t>應化二</t>
    <phoneticPr fontId="1" type="noConversion"/>
  </si>
  <si>
    <t>化科二</t>
    <phoneticPr fontId="1" type="noConversion"/>
  </si>
  <si>
    <t>西文二</t>
    <phoneticPr fontId="1" type="noConversion"/>
  </si>
  <si>
    <t>正取生人數</t>
    <phoneticPr fontId="1" type="noConversion"/>
  </si>
  <si>
    <t>正取生註冊人數</t>
    <phoneticPr fontId="1" type="noConversion"/>
  </si>
  <si>
    <t>可遞補缺額</t>
    <phoneticPr fontId="1" type="noConversion"/>
  </si>
  <si>
    <t>備取生人數</t>
    <phoneticPr fontId="1" type="noConversion"/>
  </si>
  <si>
    <t>備取生註冊人數</t>
    <phoneticPr fontId="1" type="noConversion"/>
  </si>
  <si>
    <t>最後備取名次</t>
    <phoneticPr fontId="1" type="noConversion"/>
  </si>
  <si>
    <t>放棄入學</t>
    <phoneticPr fontId="1" type="noConversion"/>
  </si>
  <si>
    <t>正取</t>
    <phoneticPr fontId="1" type="noConversion"/>
  </si>
  <si>
    <t>備取</t>
    <phoneticPr fontId="1" type="noConversion"/>
  </si>
  <si>
    <t>總註冊率(缺額)</t>
    <phoneticPr fontId="1" type="noConversion"/>
  </si>
  <si>
    <t>總註冊率(正取數)</t>
    <phoneticPr fontId="1" type="noConversion"/>
  </si>
  <si>
    <t>社工二</t>
    <phoneticPr fontId="1" type="noConversion"/>
  </si>
  <si>
    <t>財金二</t>
    <phoneticPr fontId="1" type="noConversion"/>
  </si>
  <si>
    <t>附註:總註冊率 = (總註冊人數-放棄入學)  / 公告缺額或正取人數</t>
    <phoneticPr fontId="1" type="noConversion"/>
  </si>
  <si>
    <t>公告缺額</t>
    <phoneticPr fontId="1" type="noConversion"/>
  </si>
  <si>
    <t>正取生註冊率</t>
    <phoneticPr fontId="1" type="noConversion"/>
  </si>
  <si>
    <t>10/15實際人數
(扣除休退)</t>
    <phoneticPr fontId="1" type="noConversion"/>
  </si>
  <si>
    <t>觀光二</t>
    <phoneticPr fontId="1" type="noConversion"/>
  </si>
  <si>
    <t>總註冊人數</t>
    <phoneticPr fontId="1" type="noConversion"/>
  </si>
  <si>
    <t>大傳二</t>
    <phoneticPr fontId="1" type="noConversion"/>
  </si>
  <si>
    <t>企管三</t>
    <phoneticPr fontId="1" type="noConversion"/>
  </si>
  <si>
    <t>財金三</t>
    <phoneticPr fontId="1" type="noConversion"/>
  </si>
  <si>
    <t>資管三</t>
    <phoneticPr fontId="1" type="noConversion"/>
  </si>
  <si>
    <t>資工三</t>
    <phoneticPr fontId="1" type="noConversion"/>
  </si>
  <si>
    <t>資傳三</t>
    <phoneticPr fontId="1" type="noConversion"/>
  </si>
  <si>
    <t>資科二</t>
    <phoneticPr fontId="1" type="noConversion"/>
  </si>
  <si>
    <t>中文三</t>
    <phoneticPr fontId="1" type="noConversion"/>
  </si>
  <si>
    <t>資科三</t>
    <phoneticPr fontId="1" type="noConversion"/>
  </si>
  <si>
    <t>國企三</t>
    <phoneticPr fontId="1" type="noConversion"/>
  </si>
  <si>
    <t>正取生註冊率</t>
    <phoneticPr fontId="1" type="noConversion"/>
  </si>
  <si>
    <t>財工二</t>
    <phoneticPr fontId="1" type="noConversion"/>
  </si>
  <si>
    <t>食營二-食品組</t>
    <phoneticPr fontId="1" type="noConversion"/>
  </si>
  <si>
    <t>西文三</t>
    <phoneticPr fontId="1" type="noConversion"/>
  </si>
  <si>
    <t>日文三</t>
    <phoneticPr fontId="1" type="noConversion"/>
  </si>
  <si>
    <t>應化三</t>
    <phoneticPr fontId="1" type="noConversion"/>
  </si>
  <si>
    <t>法律二</t>
    <phoneticPr fontId="1" type="noConversion"/>
  </si>
  <si>
    <t>化科三</t>
    <phoneticPr fontId="1" type="noConversion"/>
  </si>
  <si>
    <t>社工三</t>
    <phoneticPr fontId="1" type="noConversion"/>
  </si>
  <si>
    <t>總註冊人數</t>
    <phoneticPr fontId="1" type="noConversion"/>
  </si>
  <si>
    <t>台文三</t>
    <phoneticPr fontId="1" type="noConversion"/>
  </si>
  <si>
    <t>生態二</t>
    <phoneticPr fontId="1" type="noConversion"/>
  </si>
  <si>
    <t>寰宇外語二</t>
    <phoneticPr fontId="1" type="noConversion"/>
  </si>
  <si>
    <t>法律原專班二</t>
    <phoneticPr fontId="1" type="noConversion"/>
  </si>
  <si>
    <t>健康照顧原專班二</t>
    <phoneticPr fontId="1" type="noConversion"/>
  </si>
  <si>
    <t>台文二</t>
    <phoneticPr fontId="1" type="noConversion"/>
  </si>
  <si>
    <t>生態三</t>
    <phoneticPr fontId="1" type="noConversion"/>
  </si>
  <si>
    <t>財工三</t>
    <phoneticPr fontId="1" type="noConversion"/>
  </si>
  <si>
    <t>寰語外語三</t>
    <phoneticPr fontId="1" type="noConversion"/>
  </si>
  <si>
    <t>寰管三</t>
    <phoneticPr fontId="1" type="noConversion"/>
  </si>
  <si>
    <t>健康照顧原專班三</t>
    <phoneticPr fontId="1" type="noConversion"/>
  </si>
  <si>
    <t>法律原專班三</t>
    <phoneticPr fontId="1" type="noConversion"/>
  </si>
  <si>
    <t>食營三-食品組</t>
    <phoneticPr fontId="1" type="noConversion"/>
  </si>
  <si>
    <t>寰宇管理二</t>
    <phoneticPr fontId="1" type="noConversion"/>
  </si>
  <si>
    <t>英文三</t>
    <phoneticPr fontId="1" type="noConversion"/>
  </si>
  <si>
    <t>法律三</t>
    <phoneticPr fontId="1" type="noConversion"/>
  </si>
  <si>
    <t>會計三</t>
    <phoneticPr fontId="1" type="noConversion"/>
  </si>
  <si>
    <t>退學人數</t>
    <phoneticPr fontId="1" type="noConversion"/>
  </si>
  <si>
    <t>食營二-營養組</t>
    <phoneticPr fontId="1" type="noConversion"/>
  </si>
  <si>
    <t>大傳三</t>
    <phoneticPr fontId="1" type="noConversion"/>
  </si>
  <si>
    <t>食營三-營養組</t>
    <phoneticPr fontId="1" type="noConversion"/>
  </si>
  <si>
    <t>觀光三</t>
    <phoneticPr fontId="1" type="noConversion"/>
  </si>
  <si>
    <t>10/15實際人數
(扣除退學)</t>
    <phoneticPr fontId="1" type="noConversion"/>
  </si>
  <si>
    <t>113學年度第1學期轉學生註冊人數統計表</t>
    <phoneticPr fontId="1" type="noConversion"/>
  </si>
  <si>
    <t>AR-113-106-1</t>
    <phoneticPr fontId="1" type="noConversion"/>
  </si>
  <si>
    <t>正2</t>
    <phoneticPr fontId="1" type="noConversion"/>
  </si>
  <si>
    <t>備4</t>
    <phoneticPr fontId="1" type="noConversion"/>
  </si>
  <si>
    <t>備3</t>
    <phoneticPr fontId="1" type="noConversion"/>
  </si>
  <si>
    <t>正3</t>
    <phoneticPr fontId="1" type="noConversion"/>
  </si>
  <si>
    <t>備7</t>
    <phoneticPr fontId="1" type="noConversion"/>
  </si>
  <si>
    <t>備1</t>
    <phoneticPr fontId="1" type="noConversion"/>
  </si>
  <si>
    <t>正1</t>
    <phoneticPr fontId="1" type="noConversion"/>
  </si>
  <si>
    <t xml:space="preserve"> 外國學生共3位報到: 大傳二1人、觀光三1人、國際資訊學位學程二1人 (未列入本表中)。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</si>
</sst>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6"/>
      <name val="文鼎中明"/>
      <family val="3"/>
      <charset val="136"/>
    </font>
    <font>
      <b/>
      <sz val="14"/>
      <name val="文鼎中明"/>
      <family val="3"/>
      <charset val="136"/>
    </font>
    <font>
      <b/>
      <sz val="12"/>
      <name val="文鼎中明"/>
      <family val="3"/>
      <charset val="136"/>
    </font>
    <font>
      <b/>
      <sz val="22"/>
      <name val="文鼎中明"/>
      <family val="3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標楷體"/>
      <family val="4"/>
      <charset val="136"/>
    </font>
    <font>
      <b/>
      <sz val="9"/>
      <name val="文鼎中明"/>
      <family val="3"/>
      <charset val="136"/>
    </font>
    <font>
      <b/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0" fontId="10" fillId="0" borderId="1" xfId="2" applyNumberFormat="1" applyFont="1" applyFill="1" applyBorder="1" applyAlignment="1">
      <alignment horizontal="center" vertical="center"/>
    </xf>
    <xf numFmtId="10" fontId="10" fillId="2" borderId="1" xfId="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10" fontId="10" fillId="0" borderId="1" xfId="2" applyNumberFormat="1" applyFont="1" applyFill="1" applyBorder="1" applyAlignment="1">
      <alignment horizontal="center" vertical="center" shrinkToFit="1"/>
    </xf>
    <xf numFmtId="10" fontId="10" fillId="0" borderId="3" xfId="2" applyNumberFormat="1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0" fontId="10" fillId="2" borderId="3" xfId="2" applyNumberFormat="1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/>
    </xf>
    <xf numFmtId="10" fontId="10" fillId="3" borderId="5" xfId="2" applyNumberFormat="1" applyFont="1" applyFill="1" applyBorder="1" applyAlignment="1">
      <alignment horizontal="center" vertical="center" shrinkToFit="1"/>
    </xf>
    <xf numFmtId="10" fontId="10" fillId="3" borderId="3" xfId="2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10" fontId="10" fillId="4" borderId="1" xfId="2" applyNumberFormat="1" applyFont="1" applyFill="1" applyBorder="1" applyAlignment="1">
      <alignment horizontal="center" vertical="center" shrinkToFit="1"/>
    </xf>
    <xf numFmtId="0" fontId="10" fillId="4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10" fontId="10" fillId="4" borderId="3" xfId="2" applyNumberFormat="1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10" fontId="10" fillId="0" borderId="4" xfId="2" applyNumberFormat="1" applyFont="1" applyFill="1" applyBorder="1" applyAlignment="1">
      <alignment horizontal="center" vertical="center" shrinkToFit="1"/>
    </xf>
    <xf numFmtId="10" fontId="10" fillId="0" borderId="7" xfId="2" applyNumberFormat="1" applyFont="1" applyFill="1" applyBorder="1" applyAlignment="1">
      <alignment horizontal="center" vertical="center" shrinkToFit="1"/>
    </xf>
    <xf numFmtId="10" fontId="10" fillId="2" borderId="7" xfId="2" applyNumberFormat="1" applyFont="1" applyFill="1" applyBorder="1" applyAlignment="1">
      <alignment horizontal="center" vertical="center" shrinkToFit="1"/>
    </xf>
    <xf numFmtId="10" fontId="10" fillId="0" borderId="8" xfId="2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10" fontId="10" fillId="3" borderId="7" xfId="2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10" fillId="4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10" fontId="10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center" vertical="center" shrinkToFit="1"/>
    </xf>
    <xf numFmtId="0" fontId="0" fillId="0" borderId="0" xfId="0" applyFont="1" applyAlignment="1">
      <alignment vertical="center"/>
    </xf>
    <xf numFmtId="10" fontId="10" fillId="0" borderId="4" xfId="2" applyNumberFormat="1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14" fontId="5" fillId="4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1000000}"/>
    <cellStyle name="百分比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0</xdr:col>
      <xdr:colOff>923925</xdr:colOff>
      <xdr:row>4</xdr:row>
      <xdr:rowOff>409575</xdr:rowOff>
    </xdr:to>
    <xdr:sp macro="" textlink="">
      <xdr:nvSpPr>
        <xdr:cNvPr id="11897" name="Line 1">
          <a:extLst>
            <a:ext uri="{FF2B5EF4-FFF2-40B4-BE49-F238E27FC236}">
              <a16:creationId xmlns:a16="http://schemas.microsoft.com/office/drawing/2014/main" id="{85958BEA-93B7-440F-9F1E-7525FCF3D1AD}"/>
            </a:ext>
          </a:extLst>
        </xdr:cNvPr>
        <xdr:cNvSpPr>
          <a:spLocks noChangeShapeType="1"/>
        </xdr:cNvSpPr>
      </xdr:nvSpPr>
      <xdr:spPr bwMode="auto">
        <a:xfrm>
          <a:off x="19050" y="1323975"/>
          <a:ext cx="904875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1</xdr:col>
      <xdr:colOff>0</xdr:colOff>
      <xdr:row>3</xdr:row>
      <xdr:rowOff>438150</xdr:rowOff>
    </xdr:to>
    <xdr:sp macro="" textlink="">
      <xdr:nvSpPr>
        <xdr:cNvPr id="11898" name="Line 2">
          <a:extLst>
            <a:ext uri="{FF2B5EF4-FFF2-40B4-BE49-F238E27FC236}">
              <a16:creationId xmlns:a16="http://schemas.microsoft.com/office/drawing/2014/main" id="{9E1ED9CA-68AF-4D77-89CE-1DEA1FE7C708}"/>
            </a:ext>
          </a:extLst>
        </xdr:cNvPr>
        <xdr:cNvSpPr>
          <a:spLocks noChangeShapeType="1"/>
        </xdr:cNvSpPr>
      </xdr:nvSpPr>
      <xdr:spPr bwMode="auto">
        <a:xfrm>
          <a:off x="19050" y="1323975"/>
          <a:ext cx="14763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889635</xdr:colOff>
      <xdr:row>3</xdr:row>
      <xdr:rowOff>0</xdr:rowOff>
    </xdr:from>
    <xdr:ext cx="384817" cy="204133"/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BBB676E7-66B9-4B11-82F1-185B017D6B75}"/>
            </a:ext>
          </a:extLst>
        </xdr:cNvPr>
        <xdr:cNvSpPr txBox="1">
          <a:spLocks noChangeArrowheads="1"/>
        </xdr:cNvSpPr>
      </xdr:nvSpPr>
      <xdr:spPr bwMode="auto">
        <a:xfrm>
          <a:off x="803910" y="1314450"/>
          <a:ext cx="374974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項   目</a:t>
          </a:r>
        </a:p>
      </xdr:txBody>
    </xdr:sp>
    <xdr:clientData/>
  </xdr:oneCellAnchor>
  <xdr:twoCellAnchor editAs="oneCell">
    <xdr:from>
      <xdr:col>0</xdr:col>
      <xdr:colOff>85725</xdr:colOff>
      <xdr:row>3</xdr:row>
      <xdr:rowOff>226695</xdr:rowOff>
    </xdr:from>
    <xdr:to>
      <xdr:col>0</xdr:col>
      <xdr:colOff>769709</xdr:colOff>
      <xdr:row>4</xdr:row>
      <xdr:rowOff>66775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4B9EFF2A-544A-4414-B9BC-331D85DD14F6}"/>
            </a:ext>
          </a:extLst>
        </xdr:cNvPr>
        <xdr:cNvSpPr txBox="1">
          <a:spLocks noChangeArrowheads="1"/>
        </xdr:cNvSpPr>
      </xdr:nvSpPr>
      <xdr:spPr bwMode="auto">
        <a:xfrm>
          <a:off x="85725" y="1533525"/>
          <a:ext cx="704850" cy="2857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年         人</a:t>
          </a:r>
          <a:endParaRPr lang="zh-TW" altLang="en-US"/>
        </a:p>
      </xdr:txBody>
    </xdr:sp>
    <xdr:clientData/>
  </xdr:twoCellAnchor>
  <xdr:oneCellAnchor>
    <xdr:from>
      <xdr:col>0</xdr:col>
      <xdr:colOff>220980</xdr:colOff>
      <xdr:row>4</xdr:row>
      <xdr:rowOff>78105</xdr:rowOff>
    </xdr:from>
    <xdr:ext cx="148663" cy="194412"/>
    <xdr:sp macro="" textlink="">
      <xdr:nvSpPr>
        <xdr:cNvPr id="5125" name="Text Box 5">
          <a:extLst>
            <a:ext uri="{FF2B5EF4-FFF2-40B4-BE49-F238E27FC236}">
              <a16:creationId xmlns:a16="http://schemas.microsoft.com/office/drawing/2014/main" id="{F85C4B13-D88E-4B16-A310-F245ACBACA3F}"/>
            </a:ext>
          </a:extLst>
        </xdr:cNvPr>
        <xdr:cNvSpPr txBox="1">
          <a:spLocks noChangeArrowheads="1"/>
        </xdr:cNvSpPr>
      </xdr:nvSpPr>
      <xdr:spPr bwMode="auto">
        <a:xfrm>
          <a:off x="186690" y="1830705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級</a:t>
          </a:r>
        </a:p>
      </xdr:txBody>
    </xdr:sp>
    <xdr:clientData/>
  </xdr:oneCellAnchor>
  <xdr:oneCellAnchor>
    <xdr:from>
      <xdr:col>0</xdr:col>
      <xdr:colOff>887730</xdr:colOff>
      <xdr:row>4</xdr:row>
      <xdr:rowOff>0</xdr:rowOff>
    </xdr:from>
    <xdr:ext cx="146707" cy="204133"/>
    <xdr:sp macro="" textlink="">
      <xdr:nvSpPr>
        <xdr:cNvPr id="5126" name="Text Box 6">
          <a:extLst>
            <a:ext uri="{FF2B5EF4-FFF2-40B4-BE49-F238E27FC236}">
              <a16:creationId xmlns:a16="http://schemas.microsoft.com/office/drawing/2014/main" id="{32C876C8-6543-41C2-96D3-D17EC4BAFB79}"/>
            </a:ext>
          </a:extLst>
        </xdr:cNvPr>
        <xdr:cNvSpPr txBox="1">
          <a:spLocks noChangeArrowheads="1"/>
        </xdr:cNvSpPr>
      </xdr:nvSpPr>
      <xdr:spPr bwMode="auto">
        <a:xfrm>
          <a:off x="802005" y="1752600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數</a:t>
          </a:r>
        </a:p>
      </xdr:txBody>
    </xdr:sp>
    <xdr:clientData/>
  </xdr:oneCellAnchor>
  <xdr:oneCellAnchor>
    <xdr:from>
      <xdr:col>0</xdr:col>
      <xdr:colOff>220980</xdr:colOff>
      <xdr:row>4</xdr:row>
      <xdr:rowOff>78105</xdr:rowOff>
    </xdr:from>
    <xdr:ext cx="148663" cy="194412"/>
    <xdr:sp macro="" textlink="">
      <xdr:nvSpPr>
        <xdr:cNvPr id="5138" name="Text Box 18">
          <a:extLst>
            <a:ext uri="{FF2B5EF4-FFF2-40B4-BE49-F238E27FC236}">
              <a16:creationId xmlns:a16="http://schemas.microsoft.com/office/drawing/2014/main" id="{73D2238D-BFA1-4E29-A239-317D6ADA3520}"/>
            </a:ext>
          </a:extLst>
        </xdr:cNvPr>
        <xdr:cNvSpPr txBox="1">
          <a:spLocks noChangeArrowheads="1"/>
        </xdr:cNvSpPr>
      </xdr:nvSpPr>
      <xdr:spPr bwMode="auto">
        <a:xfrm>
          <a:off x="186690" y="1830705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級</a:t>
          </a:r>
        </a:p>
      </xdr:txBody>
    </xdr:sp>
    <xdr:clientData/>
  </xdr:oneCellAnchor>
  <xdr:twoCellAnchor>
    <xdr:from>
      <xdr:col>0</xdr:col>
      <xdr:colOff>19050</xdr:colOff>
      <xdr:row>33</xdr:row>
      <xdr:rowOff>9525</xdr:rowOff>
    </xdr:from>
    <xdr:to>
      <xdr:col>0</xdr:col>
      <xdr:colOff>923925</xdr:colOff>
      <xdr:row>34</xdr:row>
      <xdr:rowOff>409575</xdr:rowOff>
    </xdr:to>
    <xdr:sp macro="" textlink="">
      <xdr:nvSpPr>
        <xdr:cNvPr id="11904" name="Line 1">
          <a:extLst>
            <a:ext uri="{FF2B5EF4-FFF2-40B4-BE49-F238E27FC236}">
              <a16:creationId xmlns:a16="http://schemas.microsoft.com/office/drawing/2014/main" id="{7669492A-AB54-4844-B384-D83D969572C4}"/>
            </a:ext>
          </a:extLst>
        </xdr:cNvPr>
        <xdr:cNvSpPr>
          <a:spLocks noChangeShapeType="1"/>
        </xdr:cNvSpPr>
      </xdr:nvSpPr>
      <xdr:spPr bwMode="auto">
        <a:xfrm>
          <a:off x="19050" y="13668375"/>
          <a:ext cx="904875" cy="981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33</xdr:row>
      <xdr:rowOff>9525</xdr:rowOff>
    </xdr:from>
    <xdr:to>
      <xdr:col>1</xdr:col>
      <xdr:colOff>0</xdr:colOff>
      <xdr:row>33</xdr:row>
      <xdr:rowOff>438150</xdr:rowOff>
    </xdr:to>
    <xdr:sp macro="" textlink="">
      <xdr:nvSpPr>
        <xdr:cNvPr id="11905" name="Line 2">
          <a:extLst>
            <a:ext uri="{FF2B5EF4-FFF2-40B4-BE49-F238E27FC236}">
              <a16:creationId xmlns:a16="http://schemas.microsoft.com/office/drawing/2014/main" id="{EF1AD3F8-3371-4FC1-BC60-E25521663DC8}"/>
            </a:ext>
          </a:extLst>
        </xdr:cNvPr>
        <xdr:cNvSpPr>
          <a:spLocks noChangeShapeType="1"/>
        </xdr:cNvSpPr>
      </xdr:nvSpPr>
      <xdr:spPr bwMode="auto">
        <a:xfrm>
          <a:off x="19050" y="13668375"/>
          <a:ext cx="14763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889635</xdr:colOff>
      <xdr:row>33</xdr:row>
      <xdr:rowOff>0</xdr:rowOff>
    </xdr:from>
    <xdr:ext cx="384817" cy="20413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9A840864-CB39-4CB1-A8C9-8A37D178D584}"/>
            </a:ext>
          </a:extLst>
        </xdr:cNvPr>
        <xdr:cNvSpPr txBox="1">
          <a:spLocks noChangeArrowheads="1"/>
        </xdr:cNvSpPr>
      </xdr:nvSpPr>
      <xdr:spPr bwMode="auto">
        <a:xfrm>
          <a:off x="803910" y="13392150"/>
          <a:ext cx="374974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項   目</a:t>
          </a:r>
        </a:p>
      </xdr:txBody>
    </xdr:sp>
    <xdr:clientData/>
  </xdr:oneCellAnchor>
  <xdr:oneCellAnchor>
    <xdr:from>
      <xdr:col>0</xdr:col>
      <xdr:colOff>85725</xdr:colOff>
      <xdr:row>33</xdr:row>
      <xdr:rowOff>224790</xdr:rowOff>
    </xdr:from>
    <xdr:ext cx="720381" cy="284797"/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5758C1B-A4DE-46AB-A683-CB8114B978CC}"/>
            </a:ext>
          </a:extLst>
        </xdr:cNvPr>
        <xdr:cNvSpPr txBox="1">
          <a:spLocks noChangeArrowheads="1"/>
        </xdr:cNvSpPr>
      </xdr:nvSpPr>
      <xdr:spPr bwMode="auto">
        <a:xfrm>
          <a:off x="78105" y="1529715"/>
          <a:ext cx="629060" cy="2844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年         人</a:t>
          </a:r>
          <a:endParaRPr lang="zh-TW" altLang="en-US"/>
        </a:p>
      </xdr:txBody>
    </xdr:sp>
    <xdr:clientData/>
  </xdr:oneCellAnchor>
  <xdr:oneCellAnchor>
    <xdr:from>
      <xdr:col>0</xdr:col>
      <xdr:colOff>220980</xdr:colOff>
      <xdr:row>34</xdr:row>
      <xdr:rowOff>76200</xdr:rowOff>
    </xdr:from>
    <xdr:ext cx="148663" cy="204133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1EEB9F5A-67FB-4528-B736-4C008D1511D2}"/>
            </a:ext>
          </a:extLst>
        </xdr:cNvPr>
        <xdr:cNvSpPr txBox="1">
          <a:spLocks noChangeArrowheads="1"/>
        </xdr:cNvSpPr>
      </xdr:nvSpPr>
      <xdr:spPr bwMode="auto">
        <a:xfrm>
          <a:off x="186690" y="14039850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級</a:t>
          </a:r>
        </a:p>
      </xdr:txBody>
    </xdr:sp>
    <xdr:clientData/>
  </xdr:oneCellAnchor>
  <xdr:oneCellAnchor>
    <xdr:from>
      <xdr:col>0</xdr:col>
      <xdr:colOff>887730</xdr:colOff>
      <xdr:row>34</xdr:row>
      <xdr:rowOff>0</xdr:rowOff>
    </xdr:from>
    <xdr:ext cx="146707" cy="204133"/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4AD4C81F-DB65-4A60-82FE-2CDBA87ED719}"/>
            </a:ext>
          </a:extLst>
        </xdr:cNvPr>
        <xdr:cNvSpPr txBox="1">
          <a:spLocks noChangeArrowheads="1"/>
        </xdr:cNvSpPr>
      </xdr:nvSpPr>
      <xdr:spPr bwMode="auto">
        <a:xfrm>
          <a:off x="802005" y="13973175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數</a:t>
          </a:r>
        </a:p>
      </xdr:txBody>
    </xdr:sp>
    <xdr:clientData/>
  </xdr:oneCellAnchor>
  <xdr:oneCellAnchor>
    <xdr:from>
      <xdr:col>0</xdr:col>
      <xdr:colOff>220980</xdr:colOff>
      <xdr:row>34</xdr:row>
      <xdr:rowOff>76200</xdr:rowOff>
    </xdr:from>
    <xdr:ext cx="148663" cy="204133"/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5DEAD065-B15A-467C-85AF-B66F4D77A621}"/>
            </a:ext>
          </a:extLst>
        </xdr:cNvPr>
        <xdr:cNvSpPr txBox="1">
          <a:spLocks noChangeArrowheads="1"/>
        </xdr:cNvSpPr>
      </xdr:nvSpPr>
      <xdr:spPr bwMode="auto">
        <a:xfrm>
          <a:off x="186690" y="14039850"/>
          <a:ext cx="146707" cy="194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AC67"/>
  <sheetViews>
    <sheetView tabSelected="1" zoomScale="80" zoomScaleNormal="80" workbookViewId="0">
      <pane xSplit="1" ySplit="5" topLeftCell="B57" activePane="bottomRight" state="frozen"/>
      <selection pane="topRight" activeCell="B1" sqref="B1"/>
      <selection pane="bottomLeft" activeCell="A6" sqref="A6"/>
      <selection pane="bottomRight" activeCell="A65" sqref="A65:X65"/>
    </sheetView>
  </sheetViews>
  <sheetFormatPr defaultRowHeight="34.5" customHeight="1" x14ac:dyDescent="0.25"/>
  <cols>
    <col min="1" max="1" width="19.625" style="2" customWidth="1"/>
    <col min="2" max="2" width="6.625" style="10" customWidth="1"/>
    <col min="3" max="3" width="6.125" style="10" customWidth="1"/>
    <col min="4" max="4" width="6" style="9" customWidth="1"/>
    <col min="5" max="5" width="6.375" style="9" customWidth="1"/>
    <col min="6" max="6" width="5.625" style="10" customWidth="1"/>
    <col min="7" max="7" width="5.875" style="9" customWidth="1"/>
    <col min="8" max="8" width="6.875" style="9" customWidth="1"/>
    <col min="9" max="9" width="9" style="14" customWidth="1"/>
    <col min="10" max="10" width="9" style="15" customWidth="1"/>
    <col min="11" max="11" width="6.5" style="39" customWidth="1"/>
    <col min="12" max="12" width="6.125" style="39" customWidth="1"/>
    <col min="13" max="13" width="6.625" style="15" customWidth="1"/>
    <col min="14" max="14" width="6.5" style="15" customWidth="1"/>
    <col min="15" max="16" width="6" style="15" customWidth="1"/>
    <col min="17" max="17" width="6.375" style="15" customWidth="1"/>
    <col min="18" max="18" width="5.375" style="15" customWidth="1"/>
    <col min="19" max="19" width="7" style="10" customWidth="1"/>
    <col min="20" max="20" width="7.625" style="10" customWidth="1"/>
    <col min="21" max="21" width="5.625" style="10" customWidth="1"/>
    <col min="22" max="22" width="6.125" style="10" customWidth="1"/>
    <col min="23" max="23" width="9.375" style="14" customWidth="1"/>
    <col min="24" max="24" width="8" style="14" customWidth="1"/>
    <col min="25" max="25" width="10" style="4" customWidth="1"/>
    <col min="26" max="26" width="9" style="4"/>
    <col min="27" max="28" width="6" style="35" customWidth="1"/>
    <col min="29" max="29" width="7.375" style="4" customWidth="1"/>
    <col min="30" max="16384" width="9" style="4"/>
  </cols>
  <sheetData>
    <row r="1" spans="1:29" s="2" customFormat="1" ht="34.5" customHeight="1" x14ac:dyDescent="0.25">
      <c r="A1" s="70" t="s">
        <v>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9" s="2" customFormat="1" ht="34.5" customHeight="1" x14ac:dyDescent="0.25">
      <c r="A2" s="68" t="s">
        <v>81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9" s="2" customFormat="1" ht="34.5" customHeight="1" x14ac:dyDescent="0.25">
      <c r="A3" s="16"/>
      <c r="B3" s="3"/>
      <c r="C3" s="3"/>
      <c r="D3" s="3"/>
      <c r="E3" s="3"/>
      <c r="F3" s="3"/>
      <c r="G3" s="3"/>
      <c r="H3" s="3"/>
      <c r="I3" s="13"/>
      <c r="J3" s="40"/>
      <c r="K3" s="40"/>
      <c r="L3" s="40"/>
      <c r="M3" s="17"/>
      <c r="N3" s="17"/>
      <c r="O3" s="17"/>
      <c r="P3" s="17"/>
      <c r="Q3" s="17"/>
      <c r="R3" s="17"/>
      <c r="W3" s="18"/>
      <c r="X3" s="18"/>
      <c r="Z3" s="91">
        <v>45574</v>
      </c>
      <c r="AA3" s="92"/>
      <c r="AB3" s="92"/>
    </row>
    <row r="4" spans="1:29" s="19" customFormat="1" ht="34.5" customHeight="1" x14ac:dyDescent="0.15">
      <c r="A4" s="73"/>
      <c r="B4" s="93" t="s">
        <v>33</v>
      </c>
      <c r="C4" s="93"/>
      <c r="D4" s="93"/>
      <c r="E4" s="74" t="s">
        <v>19</v>
      </c>
      <c r="F4" s="74"/>
      <c r="G4" s="88" t="s">
        <v>20</v>
      </c>
      <c r="H4" s="88"/>
      <c r="I4" s="89" t="s">
        <v>48</v>
      </c>
      <c r="J4" s="89"/>
      <c r="K4" s="77" t="s">
        <v>21</v>
      </c>
      <c r="L4" s="77"/>
      <c r="M4" s="75" t="s">
        <v>22</v>
      </c>
      <c r="N4" s="76"/>
      <c r="O4" s="75" t="s">
        <v>23</v>
      </c>
      <c r="P4" s="76"/>
      <c r="Q4" s="75" t="s">
        <v>24</v>
      </c>
      <c r="R4" s="76"/>
      <c r="S4" s="88" t="s">
        <v>37</v>
      </c>
      <c r="T4" s="88"/>
      <c r="U4" s="85" t="s">
        <v>25</v>
      </c>
      <c r="V4" s="86"/>
      <c r="W4" s="88" t="s">
        <v>28</v>
      </c>
      <c r="X4" s="88"/>
      <c r="Y4" s="88" t="s">
        <v>29</v>
      </c>
      <c r="Z4" s="88"/>
      <c r="AA4" s="94" t="s">
        <v>80</v>
      </c>
      <c r="AB4" s="95"/>
      <c r="AC4" s="19" t="s">
        <v>75</v>
      </c>
    </row>
    <row r="5" spans="1:29" s="5" customFormat="1" ht="34.5" customHeight="1" x14ac:dyDescent="0.25">
      <c r="A5" s="73"/>
      <c r="B5" s="1" t="s">
        <v>9</v>
      </c>
      <c r="C5" s="1" t="s">
        <v>8</v>
      </c>
      <c r="D5" s="1" t="s">
        <v>6</v>
      </c>
      <c r="E5" s="1" t="s">
        <v>9</v>
      </c>
      <c r="F5" s="1" t="s">
        <v>8</v>
      </c>
      <c r="G5" s="1" t="s">
        <v>9</v>
      </c>
      <c r="H5" s="1" t="s">
        <v>8</v>
      </c>
      <c r="I5" s="8" t="s">
        <v>9</v>
      </c>
      <c r="J5" s="8" t="s">
        <v>8</v>
      </c>
      <c r="K5" s="54" t="s">
        <v>9</v>
      </c>
      <c r="L5" s="54" t="s">
        <v>8</v>
      </c>
      <c r="M5" s="8" t="s">
        <v>9</v>
      </c>
      <c r="N5" s="8" t="s">
        <v>8</v>
      </c>
      <c r="O5" s="8" t="s">
        <v>9</v>
      </c>
      <c r="P5" s="8" t="s">
        <v>8</v>
      </c>
      <c r="Q5" s="8" t="s">
        <v>9</v>
      </c>
      <c r="R5" s="8" t="s">
        <v>8</v>
      </c>
      <c r="S5" s="1" t="s">
        <v>9</v>
      </c>
      <c r="T5" s="1" t="s">
        <v>8</v>
      </c>
      <c r="U5" s="1" t="s">
        <v>26</v>
      </c>
      <c r="V5" s="1" t="s">
        <v>27</v>
      </c>
      <c r="W5" s="7" t="s">
        <v>9</v>
      </c>
      <c r="X5" s="7" t="s">
        <v>8</v>
      </c>
      <c r="Y5" s="7" t="s">
        <v>9</v>
      </c>
      <c r="Z5" s="7" t="s">
        <v>8</v>
      </c>
      <c r="AA5" s="60" t="s">
        <v>9</v>
      </c>
      <c r="AB5" s="60" t="s">
        <v>8</v>
      </c>
    </row>
    <row r="6" spans="1:29" s="5" customFormat="1" ht="32.25" customHeight="1" thickBot="1" x14ac:dyDescent="0.3">
      <c r="A6" s="30" t="s">
        <v>14</v>
      </c>
      <c r="B6" s="20">
        <v>25</v>
      </c>
      <c r="C6" s="20">
        <v>1</v>
      </c>
      <c r="D6" s="20">
        <f>B6+C6</f>
        <v>26</v>
      </c>
      <c r="E6" s="20">
        <v>9</v>
      </c>
      <c r="F6" s="20">
        <v>0</v>
      </c>
      <c r="G6" s="20">
        <v>4</v>
      </c>
      <c r="H6" s="20">
        <v>0</v>
      </c>
      <c r="I6" s="21">
        <f t="shared" ref="I6:I13" si="0">G6/E6</f>
        <v>0.44444444444444442</v>
      </c>
      <c r="J6" s="11">
        <f>IF(F6=0,0,H6/F6)</f>
        <v>0</v>
      </c>
      <c r="K6" s="49">
        <f>E6-G6</f>
        <v>5</v>
      </c>
      <c r="L6" s="49">
        <f>F6-H6</f>
        <v>0</v>
      </c>
      <c r="M6" s="20">
        <v>0</v>
      </c>
      <c r="N6" s="20">
        <v>0</v>
      </c>
      <c r="O6" s="20">
        <v>0</v>
      </c>
      <c r="P6" s="20">
        <v>0</v>
      </c>
      <c r="Q6" s="20"/>
      <c r="R6" s="20"/>
      <c r="S6" s="20">
        <f t="shared" ref="S6:S32" si="1">G6+O6</f>
        <v>4</v>
      </c>
      <c r="T6" s="20">
        <v>0</v>
      </c>
      <c r="U6" s="20"/>
      <c r="V6" s="20"/>
      <c r="W6" s="22">
        <f t="shared" ref="W6:W33" si="2">(S6-U6-V6)/B6</f>
        <v>0.16</v>
      </c>
      <c r="X6" s="21">
        <f t="shared" ref="X6:X20" si="3">T6/C6</f>
        <v>0</v>
      </c>
      <c r="Y6" s="22">
        <f>IF(E6=0,0,(S6-U6-V6)/E6)</f>
        <v>0.44444444444444442</v>
      </c>
      <c r="Z6" s="21">
        <v>0</v>
      </c>
      <c r="AA6" s="20">
        <f t="shared" ref="AA6:AA21" si="4">S6-U6-V6</f>
        <v>4</v>
      </c>
      <c r="AB6" s="20"/>
    </row>
    <row r="7" spans="1:29" s="5" customFormat="1" ht="32.25" customHeight="1" thickTop="1" thickBot="1" x14ac:dyDescent="0.3">
      <c r="A7" s="30" t="s">
        <v>18</v>
      </c>
      <c r="B7" s="20">
        <v>30</v>
      </c>
      <c r="C7" s="20">
        <v>1</v>
      </c>
      <c r="D7" s="20">
        <f t="shared" ref="D7:D32" si="5">B7+C7</f>
        <v>31</v>
      </c>
      <c r="E7" s="20">
        <v>5</v>
      </c>
      <c r="F7" s="20">
        <v>0</v>
      </c>
      <c r="G7" s="20">
        <v>2</v>
      </c>
      <c r="H7" s="20">
        <v>0</v>
      </c>
      <c r="I7" s="21">
        <f t="shared" si="0"/>
        <v>0.4</v>
      </c>
      <c r="J7" s="11">
        <f t="shared" ref="J7:J33" si="6">IF(F7=0,0,H7/F7)</f>
        <v>0</v>
      </c>
      <c r="K7" s="49">
        <f t="shared" ref="K7:K32" si="7">E7-G7</f>
        <v>3</v>
      </c>
      <c r="L7" s="49">
        <f>F7-H7</f>
        <v>0</v>
      </c>
      <c r="M7" s="20">
        <v>0</v>
      </c>
      <c r="N7" s="20">
        <v>0</v>
      </c>
      <c r="O7" s="20">
        <v>0</v>
      </c>
      <c r="P7" s="20">
        <v>0</v>
      </c>
      <c r="Q7" s="20"/>
      <c r="R7" s="20"/>
      <c r="S7" s="20">
        <f t="shared" si="1"/>
        <v>2</v>
      </c>
      <c r="T7" s="20">
        <v>0</v>
      </c>
      <c r="U7" s="20"/>
      <c r="V7" s="20"/>
      <c r="W7" s="22">
        <f t="shared" si="2"/>
        <v>6.6666666666666666E-2</v>
      </c>
      <c r="X7" s="21">
        <f t="shared" si="3"/>
        <v>0</v>
      </c>
      <c r="Y7" s="22">
        <f t="shared" ref="Y7:Y20" si="8">IF(E7=0,0,(S7-U7-V7)/E7)</f>
        <v>0.4</v>
      </c>
      <c r="Z7" s="21">
        <v>0</v>
      </c>
      <c r="AA7" s="20">
        <f t="shared" si="4"/>
        <v>2</v>
      </c>
      <c r="AB7" s="20"/>
    </row>
    <row r="8" spans="1:29" s="5" customFormat="1" ht="32.25" customHeight="1" thickTop="1" thickBot="1" x14ac:dyDescent="0.3">
      <c r="A8" s="30" t="s">
        <v>15</v>
      </c>
      <c r="B8" s="20">
        <v>10</v>
      </c>
      <c r="C8" s="20">
        <v>1</v>
      </c>
      <c r="D8" s="20">
        <f t="shared" si="5"/>
        <v>11</v>
      </c>
      <c r="E8" s="20">
        <v>10</v>
      </c>
      <c r="F8" s="20">
        <v>0</v>
      </c>
      <c r="G8" s="20">
        <v>7</v>
      </c>
      <c r="H8" s="20">
        <v>0</v>
      </c>
      <c r="I8" s="21">
        <f t="shared" si="0"/>
        <v>0.7</v>
      </c>
      <c r="J8" s="11">
        <f t="shared" si="6"/>
        <v>0</v>
      </c>
      <c r="K8" s="49">
        <f t="shared" si="7"/>
        <v>3</v>
      </c>
      <c r="L8" s="49">
        <f>F8-H8</f>
        <v>0</v>
      </c>
      <c r="M8" s="20">
        <v>17</v>
      </c>
      <c r="N8" s="20">
        <v>0</v>
      </c>
      <c r="O8" s="20">
        <v>3</v>
      </c>
      <c r="P8" s="20">
        <v>0</v>
      </c>
      <c r="Q8" s="20" t="s">
        <v>84</v>
      </c>
      <c r="R8" s="20"/>
      <c r="S8" s="20">
        <f t="shared" si="1"/>
        <v>10</v>
      </c>
      <c r="T8" s="20">
        <v>0</v>
      </c>
      <c r="U8" s="31"/>
      <c r="V8" s="20"/>
      <c r="W8" s="22">
        <f t="shared" si="2"/>
        <v>1</v>
      </c>
      <c r="X8" s="21">
        <f t="shared" si="3"/>
        <v>0</v>
      </c>
      <c r="Y8" s="22">
        <f t="shared" si="8"/>
        <v>1</v>
      </c>
      <c r="Z8" s="21">
        <v>0</v>
      </c>
      <c r="AA8" s="31">
        <f>S8-U8-V8-AC8</f>
        <v>10</v>
      </c>
      <c r="AB8" s="20"/>
    </row>
    <row r="9" spans="1:29" ht="32.25" customHeight="1" thickTop="1" thickBot="1" x14ac:dyDescent="0.3">
      <c r="A9" s="6" t="s">
        <v>13</v>
      </c>
      <c r="B9" s="20">
        <v>20</v>
      </c>
      <c r="C9" s="20">
        <v>1</v>
      </c>
      <c r="D9" s="20">
        <f t="shared" si="5"/>
        <v>21</v>
      </c>
      <c r="E9" s="20">
        <v>10</v>
      </c>
      <c r="F9" s="20">
        <v>0</v>
      </c>
      <c r="G9" s="20">
        <v>8</v>
      </c>
      <c r="H9" s="20">
        <v>0</v>
      </c>
      <c r="I9" s="21">
        <f t="shared" si="0"/>
        <v>0.8</v>
      </c>
      <c r="J9" s="11">
        <f t="shared" si="6"/>
        <v>0</v>
      </c>
      <c r="K9" s="49">
        <f t="shared" si="7"/>
        <v>2</v>
      </c>
      <c r="L9" s="49">
        <v>0</v>
      </c>
      <c r="M9" s="20">
        <v>0</v>
      </c>
      <c r="N9" s="20">
        <v>0</v>
      </c>
      <c r="O9" s="20">
        <v>0</v>
      </c>
      <c r="P9" s="20">
        <v>0</v>
      </c>
      <c r="Q9" s="20"/>
      <c r="R9" s="20"/>
      <c r="S9" s="20">
        <f t="shared" si="1"/>
        <v>8</v>
      </c>
      <c r="T9" s="20">
        <v>0</v>
      </c>
      <c r="U9" s="20">
        <v>1</v>
      </c>
      <c r="V9" s="20"/>
      <c r="W9" s="22">
        <f t="shared" si="2"/>
        <v>0.35</v>
      </c>
      <c r="X9" s="21">
        <f t="shared" si="3"/>
        <v>0</v>
      </c>
      <c r="Y9" s="22">
        <f t="shared" si="8"/>
        <v>0.7</v>
      </c>
      <c r="Z9" s="21">
        <v>0</v>
      </c>
      <c r="AA9" s="20">
        <f t="shared" si="4"/>
        <v>7</v>
      </c>
      <c r="AB9" s="20"/>
    </row>
    <row r="10" spans="1:29" ht="32.25" customHeight="1" thickTop="1" thickBot="1" x14ac:dyDescent="0.3">
      <c r="A10" s="6" t="s">
        <v>30</v>
      </c>
      <c r="B10" s="20">
        <v>10</v>
      </c>
      <c r="C10" s="20">
        <v>1</v>
      </c>
      <c r="D10" s="20">
        <f>B10+C10</f>
        <v>11</v>
      </c>
      <c r="E10" s="20">
        <v>10</v>
      </c>
      <c r="F10" s="20">
        <v>0</v>
      </c>
      <c r="G10" s="20">
        <v>8</v>
      </c>
      <c r="H10" s="20">
        <v>0</v>
      </c>
      <c r="I10" s="21">
        <f>G10/E10</f>
        <v>0.8</v>
      </c>
      <c r="J10" s="11">
        <f t="shared" si="6"/>
        <v>0</v>
      </c>
      <c r="K10" s="49">
        <f t="shared" si="7"/>
        <v>2</v>
      </c>
      <c r="L10" s="49">
        <f>F10-H10</f>
        <v>0</v>
      </c>
      <c r="M10" s="20">
        <v>22</v>
      </c>
      <c r="N10" s="20">
        <v>0</v>
      </c>
      <c r="O10" s="20">
        <v>2</v>
      </c>
      <c r="P10" s="20">
        <v>0</v>
      </c>
      <c r="Q10" s="20" t="s">
        <v>85</v>
      </c>
      <c r="R10" s="20"/>
      <c r="S10" s="20">
        <f t="shared" si="1"/>
        <v>10</v>
      </c>
      <c r="T10" s="20">
        <v>0</v>
      </c>
      <c r="U10" s="20"/>
      <c r="V10" s="20"/>
      <c r="W10" s="22">
        <f t="shared" si="2"/>
        <v>1</v>
      </c>
      <c r="X10" s="21">
        <f t="shared" si="3"/>
        <v>0</v>
      </c>
      <c r="Y10" s="22">
        <f t="shared" si="8"/>
        <v>1</v>
      </c>
      <c r="Z10" s="21">
        <v>0</v>
      </c>
      <c r="AA10" s="20">
        <f t="shared" si="4"/>
        <v>10</v>
      </c>
      <c r="AB10" s="20"/>
    </row>
    <row r="11" spans="1:29" ht="32.25" customHeight="1" thickTop="1" thickBot="1" x14ac:dyDescent="0.3">
      <c r="A11" s="6" t="s">
        <v>63</v>
      </c>
      <c r="B11" s="20">
        <v>10</v>
      </c>
      <c r="C11" s="20">
        <v>1</v>
      </c>
      <c r="D11" s="20">
        <f>B11+C11</f>
        <v>11</v>
      </c>
      <c r="E11" s="20">
        <v>4</v>
      </c>
      <c r="F11" s="20">
        <v>0</v>
      </c>
      <c r="G11" s="20">
        <v>3</v>
      </c>
      <c r="H11" s="20">
        <v>0</v>
      </c>
      <c r="I11" s="21">
        <f>G11/E11</f>
        <v>0.75</v>
      </c>
      <c r="J11" s="11">
        <f t="shared" si="6"/>
        <v>0</v>
      </c>
      <c r="K11" s="49">
        <f t="shared" si="7"/>
        <v>1</v>
      </c>
      <c r="L11" s="49">
        <f>F11-H11</f>
        <v>0</v>
      </c>
      <c r="M11" s="20">
        <v>0</v>
      </c>
      <c r="N11" s="20">
        <v>0</v>
      </c>
      <c r="O11" s="20">
        <v>0</v>
      </c>
      <c r="P11" s="20">
        <v>0</v>
      </c>
      <c r="Q11" s="20" t="s">
        <v>86</v>
      </c>
      <c r="R11" s="20"/>
      <c r="S11" s="20">
        <f t="shared" si="1"/>
        <v>3</v>
      </c>
      <c r="T11" s="20">
        <v>0</v>
      </c>
      <c r="U11" s="20"/>
      <c r="V11" s="20"/>
      <c r="W11" s="22">
        <f>(S11-U11-V11)/B11</f>
        <v>0.3</v>
      </c>
      <c r="X11" s="21">
        <f>T11/C11</f>
        <v>0</v>
      </c>
      <c r="Y11" s="22">
        <f t="shared" si="8"/>
        <v>0.75</v>
      </c>
      <c r="Z11" s="21">
        <v>0</v>
      </c>
      <c r="AA11" s="20">
        <f>S11-U11-V11</f>
        <v>3</v>
      </c>
      <c r="AB11" s="20"/>
    </row>
    <row r="12" spans="1:29" ht="32.25" customHeight="1" thickTop="1" thickBot="1" x14ac:dyDescent="0.3">
      <c r="A12" s="6" t="s">
        <v>54</v>
      </c>
      <c r="B12" s="20">
        <v>10</v>
      </c>
      <c r="C12" s="20">
        <v>1</v>
      </c>
      <c r="D12" s="20">
        <f>B12+C12</f>
        <v>11</v>
      </c>
      <c r="E12" s="20">
        <v>10</v>
      </c>
      <c r="F12" s="20">
        <v>0</v>
      </c>
      <c r="G12" s="20">
        <v>8</v>
      </c>
      <c r="H12" s="20">
        <v>0</v>
      </c>
      <c r="I12" s="21">
        <f>G12/E12</f>
        <v>0.8</v>
      </c>
      <c r="J12" s="11">
        <f t="shared" si="6"/>
        <v>0</v>
      </c>
      <c r="K12" s="49">
        <f t="shared" si="7"/>
        <v>2</v>
      </c>
      <c r="L12" s="49">
        <v>0</v>
      </c>
      <c r="M12" s="20">
        <v>21</v>
      </c>
      <c r="N12" s="20">
        <v>0</v>
      </c>
      <c r="O12" s="20">
        <v>2</v>
      </c>
      <c r="P12" s="20">
        <v>0</v>
      </c>
      <c r="Q12" s="20" t="s">
        <v>87</v>
      </c>
      <c r="R12" s="20"/>
      <c r="S12" s="20">
        <f t="shared" si="1"/>
        <v>10</v>
      </c>
      <c r="T12" s="20">
        <v>0</v>
      </c>
      <c r="U12" s="20"/>
      <c r="V12" s="20"/>
      <c r="W12" s="22">
        <f t="shared" si="2"/>
        <v>1</v>
      </c>
      <c r="X12" s="21">
        <v>0</v>
      </c>
      <c r="Y12" s="22">
        <f t="shared" si="8"/>
        <v>1</v>
      </c>
      <c r="Z12" s="21">
        <v>0</v>
      </c>
      <c r="AA12" s="20">
        <f t="shared" si="4"/>
        <v>10</v>
      </c>
      <c r="AB12" s="20"/>
    </row>
    <row r="13" spans="1:29" ht="32.25" customHeight="1" thickTop="1" thickBot="1" x14ac:dyDescent="0.3">
      <c r="A13" s="6" t="s">
        <v>59</v>
      </c>
      <c r="B13" s="20">
        <v>12</v>
      </c>
      <c r="C13" s="20">
        <v>1</v>
      </c>
      <c r="D13" s="20">
        <f t="shared" si="5"/>
        <v>13</v>
      </c>
      <c r="E13" s="20">
        <v>3</v>
      </c>
      <c r="F13" s="20">
        <v>0</v>
      </c>
      <c r="G13" s="20">
        <v>2</v>
      </c>
      <c r="H13" s="20">
        <v>0</v>
      </c>
      <c r="I13" s="21">
        <f t="shared" si="0"/>
        <v>0.66666666666666663</v>
      </c>
      <c r="J13" s="11">
        <f t="shared" si="6"/>
        <v>0</v>
      </c>
      <c r="K13" s="49">
        <f t="shared" si="7"/>
        <v>1</v>
      </c>
      <c r="L13" s="49">
        <f>F13-H13</f>
        <v>0</v>
      </c>
      <c r="M13" s="20">
        <v>0</v>
      </c>
      <c r="N13" s="20">
        <v>0</v>
      </c>
      <c r="O13" s="20">
        <v>0</v>
      </c>
      <c r="P13" s="20">
        <v>0</v>
      </c>
      <c r="Q13" s="20"/>
      <c r="R13" s="20"/>
      <c r="S13" s="20">
        <f t="shared" si="1"/>
        <v>2</v>
      </c>
      <c r="T13" s="20">
        <v>0</v>
      </c>
      <c r="U13" s="20"/>
      <c r="V13" s="20"/>
      <c r="W13" s="22">
        <f t="shared" si="2"/>
        <v>0.16666666666666666</v>
      </c>
      <c r="X13" s="21">
        <f t="shared" si="3"/>
        <v>0</v>
      </c>
      <c r="Y13" s="22">
        <f t="shared" si="8"/>
        <v>0.66666666666666663</v>
      </c>
      <c r="Z13" s="21">
        <v>0</v>
      </c>
      <c r="AA13" s="20">
        <f t="shared" si="4"/>
        <v>2</v>
      </c>
      <c r="AB13" s="20"/>
    </row>
    <row r="14" spans="1:29" ht="32.25" customHeight="1" thickTop="1" thickBot="1" x14ac:dyDescent="0.3">
      <c r="A14" s="6" t="s">
        <v>38</v>
      </c>
      <c r="B14" s="20">
        <v>12</v>
      </c>
      <c r="C14" s="20">
        <v>1</v>
      </c>
      <c r="D14" s="20">
        <f>B14+C14</f>
        <v>13</v>
      </c>
      <c r="E14" s="20">
        <v>12</v>
      </c>
      <c r="F14" s="20">
        <v>0</v>
      </c>
      <c r="G14" s="20">
        <v>10</v>
      </c>
      <c r="H14" s="20">
        <v>0</v>
      </c>
      <c r="I14" s="21">
        <f t="shared" ref="I14:I20" si="9">G14/E14</f>
        <v>0.83333333333333337</v>
      </c>
      <c r="J14" s="11">
        <f t="shared" si="6"/>
        <v>0</v>
      </c>
      <c r="K14" s="49">
        <f t="shared" si="7"/>
        <v>2</v>
      </c>
      <c r="L14" s="49">
        <f>F14-H14</f>
        <v>0</v>
      </c>
      <c r="M14" s="20">
        <v>17</v>
      </c>
      <c r="N14" s="20">
        <v>0</v>
      </c>
      <c r="O14" s="20">
        <v>2</v>
      </c>
      <c r="P14" s="20">
        <v>0</v>
      </c>
      <c r="Q14" s="20" t="s">
        <v>85</v>
      </c>
      <c r="R14" s="20"/>
      <c r="S14" s="20">
        <f t="shared" si="1"/>
        <v>12</v>
      </c>
      <c r="T14" s="20">
        <v>0</v>
      </c>
      <c r="U14" s="20">
        <v>1</v>
      </c>
      <c r="V14" s="20"/>
      <c r="W14" s="22">
        <f t="shared" si="2"/>
        <v>0.91666666666666663</v>
      </c>
      <c r="X14" s="21">
        <f t="shared" si="3"/>
        <v>0</v>
      </c>
      <c r="Y14" s="22">
        <f t="shared" si="8"/>
        <v>0.91666666666666663</v>
      </c>
      <c r="Z14" s="21">
        <v>0</v>
      </c>
      <c r="AA14" s="20">
        <f t="shared" si="4"/>
        <v>11</v>
      </c>
      <c r="AB14" s="20"/>
    </row>
    <row r="15" spans="1:29" ht="32.25" customHeight="1" thickTop="1" thickBot="1" x14ac:dyDescent="0.3">
      <c r="A15" s="6" t="s">
        <v>49</v>
      </c>
      <c r="B15" s="20">
        <v>7</v>
      </c>
      <c r="C15" s="20">
        <v>1</v>
      </c>
      <c r="D15" s="20">
        <f t="shared" si="5"/>
        <v>8</v>
      </c>
      <c r="E15" s="20">
        <v>3</v>
      </c>
      <c r="F15" s="20">
        <v>0</v>
      </c>
      <c r="G15" s="20">
        <v>3</v>
      </c>
      <c r="H15" s="20">
        <v>0</v>
      </c>
      <c r="I15" s="21">
        <f t="shared" si="9"/>
        <v>1</v>
      </c>
      <c r="J15" s="11">
        <f t="shared" si="6"/>
        <v>0</v>
      </c>
      <c r="K15" s="49">
        <f t="shared" si="7"/>
        <v>0</v>
      </c>
      <c r="L15" s="49">
        <v>0</v>
      </c>
      <c r="M15" s="20">
        <v>0</v>
      </c>
      <c r="N15" s="20">
        <v>0</v>
      </c>
      <c r="O15" s="20">
        <v>0</v>
      </c>
      <c r="P15" s="20">
        <v>0</v>
      </c>
      <c r="Q15" s="20"/>
      <c r="R15" s="20"/>
      <c r="S15" s="20">
        <f t="shared" si="1"/>
        <v>3</v>
      </c>
      <c r="T15" s="20">
        <v>0</v>
      </c>
      <c r="U15" s="20"/>
      <c r="V15" s="20"/>
      <c r="W15" s="22">
        <f t="shared" si="2"/>
        <v>0.42857142857142855</v>
      </c>
      <c r="X15" s="21">
        <f t="shared" si="3"/>
        <v>0</v>
      </c>
      <c r="Y15" s="22">
        <f t="shared" si="8"/>
        <v>1</v>
      </c>
      <c r="Z15" s="21">
        <v>0</v>
      </c>
      <c r="AA15" s="20">
        <f t="shared" si="4"/>
        <v>3</v>
      </c>
      <c r="AB15" s="20"/>
    </row>
    <row r="16" spans="1:29" ht="32.25" customHeight="1" thickTop="1" thickBot="1" x14ac:dyDescent="0.3">
      <c r="A16" s="6" t="s">
        <v>16</v>
      </c>
      <c r="B16" s="20">
        <v>8</v>
      </c>
      <c r="C16" s="20">
        <v>1</v>
      </c>
      <c r="D16" s="20">
        <f t="shared" si="5"/>
        <v>9</v>
      </c>
      <c r="E16" s="20">
        <v>8</v>
      </c>
      <c r="F16" s="20">
        <v>0</v>
      </c>
      <c r="G16" s="20">
        <v>3</v>
      </c>
      <c r="H16" s="20">
        <v>0</v>
      </c>
      <c r="I16" s="21">
        <f t="shared" si="9"/>
        <v>0.375</v>
      </c>
      <c r="J16" s="11">
        <f t="shared" si="6"/>
        <v>0</v>
      </c>
      <c r="K16" s="49">
        <f t="shared" si="7"/>
        <v>5</v>
      </c>
      <c r="L16" s="49">
        <f>F16-H16</f>
        <v>0</v>
      </c>
      <c r="M16" s="20">
        <v>0</v>
      </c>
      <c r="N16" s="20">
        <v>0</v>
      </c>
      <c r="O16" s="20">
        <v>0</v>
      </c>
      <c r="P16" s="20">
        <v>0</v>
      </c>
      <c r="Q16" s="20"/>
      <c r="R16" s="20"/>
      <c r="S16" s="20">
        <f t="shared" si="1"/>
        <v>3</v>
      </c>
      <c r="T16" s="20">
        <v>0</v>
      </c>
      <c r="U16" s="20"/>
      <c r="V16" s="20"/>
      <c r="W16" s="22">
        <f t="shared" si="2"/>
        <v>0.375</v>
      </c>
      <c r="X16" s="21">
        <f t="shared" si="3"/>
        <v>0</v>
      </c>
      <c r="Y16" s="22">
        <f t="shared" si="8"/>
        <v>0.375</v>
      </c>
      <c r="Z16" s="21">
        <v>0</v>
      </c>
      <c r="AA16" s="20">
        <f t="shared" si="4"/>
        <v>3</v>
      </c>
      <c r="AB16" s="20"/>
    </row>
    <row r="17" spans="1:28" ht="32.25" customHeight="1" thickTop="1" thickBot="1" x14ac:dyDescent="0.3">
      <c r="A17" s="6" t="s">
        <v>76</v>
      </c>
      <c r="B17" s="20">
        <v>6</v>
      </c>
      <c r="C17" s="20">
        <v>1</v>
      </c>
      <c r="D17" s="20">
        <f>B17+C17</f>
        <v>7</v>
      </c>
      <c r="E17" s="20">
        <v>6</v>
      </c>
      <c r="F17" s="20">
        <v>0</v>
      </c>
      <c r="G17" s="20">
        <v>4</v>
      </c>
      <c r="H17" s="20">
        <v>0</v>
      </c>
      <c r="I17" s="21">
        <f>G17/E17</f>
        <v>0.66666666666666663</v>
      </c>
      <c r="J17" s="11">
        <f>IF(F17=0,0,H17/F17)</f>
        <v>0</v>
      </c>
      <c r="K17" s="49">
        <f>E17-G17</f>
        <v>2</v>
      </c>
      <c r="L17" s="49">
        <f>F17-H17</f>
        <v>0</v>
      </c>
      <c r="M17" s="20">
        <v>3</v>
      </c>
      <c r="N17" s="20">
        <v>0</v>
      </c>
      <c r="O17" s="20">
        <v>1</v>
      </c>
      <c r="P17" s="20">
        <v>0</v>
      </c>
      <c r="Q17" s="20" t="s">
        <v>88</v>
      </c>
      <c r="R17" s="20"/>
      <c r="S17" s="20">
        <f>G17+O17</f>
        <v>5</v>
      </c>
      <c r="T17" s="20">
        <v>0</v>
      </c>
      <c r="U17" s="20"/>
      <c r="V17" s="20"/>
      <c r="W17" s="22">
        <f>(S17-U17-V17)/B17</f>
        <v>0.83333333333333337</v>
      </c>
      <c r="X17" s="21">
        <f>T17/C17</f>
        <v>0</v>
      </c>
      <c r="Y17" s="22">
        <f t="shared" si="8"/>
        <v>0.83333333333333337</v>
      </c>
      <c r="Z17" s="21">
        <v>0</v>
      </c>
      <c r="AA17" s="20">
        <f>S17-U17-V17</f>
        <v>5</v>
      </c>
      <c r="AB17" s="20"/>
    </row>
    <row r="18" spans="1:28" ht="32.25" customHeight="1" thickTop="1" thickBot="1" x14ac:dyDescent="0.3">
      <c r="A18" s="6" t="s">
        <v>50</v>
      </c>
      <c r="B18" s="20">
        <v>2</v>
      </c>
      <c r="C18" s="20">
        <v>1</v>
      </c>
      <c r="D18" s="20">
        <f>B18+C18</f>
        <v>3</v>
      </c>
      <c r="E18" s="20">
        <v>2</v>
      </c>
      <c r="F18" s="20">
        <v>0</v>
      </c>
      <c r="G18" s="20">
        <v>0</v>
      </c>
      <c r="H18" s="20">
        <v>0</v>
      </c>
      <c r="I18" s="21">
        <f t="shared" si="9"/>
        <v>0</v>
      </c>
      <c r="J18" s="11">
        <f t="shared" si="6"/>
        <v>0</v>
      </c>
      <c r="K18" s="49">
        <f>E18-G18</f>
        <v>2</v>
      </c>
      <c r="L18" s="49">
        <f>F18-H18</f>
        <v>0</v>
      </c>
      <c r="M18" s="20">
        <v>1</v>
      </c>
      <c r="N18" s="20">
        <v>0</v>
      </c>
      <c r="O18" s="20">
        <v>1</v>
      </c>
      <c r="P18" s="20">
        <v>0</v>
      </c>
      <c r="Q18" s="20" t="s">
        <v>88</v>
      </c>
      <c r="R18" s="20"/>
      <c r="S18" s="20">
        <f t="shared" si="1"/>
        <v>1</v>
      </c>
      <c r="T18" s="20">
        <v>0</v>
      </c>
      <c r="U18" s="20"/>
      <c r="V18" s="20"/>
      <c r="W18" s="22">
        <f t="shared" si="2"/>
        <v>0.5</v>
      </c>
      <c r="X18" s="21">
        <f t="shared" si="3"/>
        <v>0</v>
      </c>
      <c r="Y18" s="22">
        <f t="shared" si="8"/>
        <v>0.5</v>
      </c>
      <c r="Z18" s="21">
        <v>0</v>
      </c>
      <c r="AA18" s="20">
        <f t="shared" si="4"/>
        <v>1</v>
      </c>
      <c r="AB18" s="20"/>
    </row>
    <row r="19" spans="1:28" ht="32.25" customHeight="1" thickTop="1" thickBot="1" x14ac:dyDescent="0.3">
      <c r="A19" s="6" t="s">
        <v>17</v>
      </c>
      <c r="B19" s="20">
        <v>5</v>
      </c>
      <c r="C19" s="20">
        <v>1</v>
      </c>
      <c r="D19" s="20">
        <f t="shared" si="5"/>
        <v>6</v>
      </c>
      <c r="E19" s="20">
        <v>1</v>
      </c>
      <c r="F19" s="20">
        <v>0</v>
      </c>
      <c r="G19" s="20">
        <v>1</v>
      </c>
      <c r="H19" s="20">
        <v>0</v>
      </c>
      <c r="I19" s="21">
        <f t="shared" si="9"/>
        <v>1</v>
      </c>
      <c r="J19" s="11">
        <f t="shared" si="6"/>
        <v>0</v>
      </c>
      <c r="K19" s="49">
        <f t="shared" si="7"/>
        <v>0</v>
      </c>
      <c r="L19" s="49">
        <f>F19-H19</f>
        <v>0</v>
      </c>
      <c r="M19" s="20">
        <v>0</v>
      </c>
      <c r="N19" s="20">
        <v>0</v>
      </c>
      <c r="O19" s="20">
        <v>0</v>
      </c>
      <c r="P19" s="20">
        <v>0</v>
      </c>
      <c r="Q19" s="20"/>
      <c r="R19" s="20"/>
      <c r="S19" s="20">
        <f t="shared" si="1"/>
        <v>1</v>
      </c>
      <c r="T19" s="20">
        <v>0</v>
      </c>
      <c r="U19" s="20"/>
      <c r="V19" s="20"/>
      <c r="W19" s="22">
        <f t="shared" si="2"/>
        <v>0.2</v>
      </c>
      <c r="X19" s="21">
        <f t="shared" si="3"/>
        <v>0</v>
      </c>
      <c r="Y19" s="22">
        <f t="shared" si="8"/>
        <v>1</v>
      </c>
      <c r="Z19" s="21">
        <v>0</v>
      </c>
      <c r="AA19" s="20">
        <f t="shared" si="4"/>
        <v>1</v>
      </c>
      <c r="AB19" s="20"/>
    </row>
    <row r="20" spans="1:28" ht="32.25" customHeight="1" thickTop="1" thickBot="1" x14ac:dyDescent="0.3">
      <c r="A20" s="6" t="s">
        <v>44</v>
      </c>
      <c r="B20" s="20">
        <v>36</v>
      </c>
      <c r="C20" s="20">
        <v>1</v>
      </c>
      <c r="D20" s="20">
        <f t="shared" si="5"/>
        <v>37</v>
      </c>
      <c r="E20" s="20">
        <v>4</v>
      </c>
      <c r="F20" s="20">
        <v>0</v>
      </c>
      <c r="G20" s="20">
        <v>1</v>
      </c>
      <c r="H20" s="20">
        <v>0</v>
      </c>
      <c r="I20" s="21">
        <f t="shared" si="9"/>
        <v>0.25</v>
      </c>
      <c r="J20" s="11">
        <f t="shared" si="6"/>
        <v>0</v>
      </c>
      <c r="K20" s="49">
        <f t="shared" si="7"/>
        <v>3</v>
      </c>
      <c r="L20" s="49">
        <f>F20-H20</f>
        <v>0</v>
      </c>
      <c r="M20" s="20">
        <v>0</v>
      </c>
      <c r="N20" s="20">
        <v>0</v>
      </c>
      <c r="O20" s="20">
        <v>0</v>
      </c>
      <c r="P20" s="20">
        <v>0</v>
      </c>
      <c r="Q20" s="20"/>
      <c r="R20" s="20"/>
      <c r="S20" s="20">
        <f t="shared" si="1"/>
        <v>1</v>
      </c>
      <c r="T20" s="20">
        <v>0</v>
      </c>
      <c r="U20" s="20"/>
      <c r="V20" s="20"/>
      <c r="W20" s="22">
        <f t="shared" si="2"/>
        <v>2.7777777777777776E-2</v>
      </c>
      <c r="X20" s="21">
        <f t="shared" si="3"/>
        <v>0</v>
      </c>
      <c r="Y20" s="22">
        <f t="shared" si="8"/>
        <v>0.25</v>
      </c>
      <c r="Z20" s="21">
        <v>0</v>
      </c>
      <c r="AA20" s="20">
        <f t="shared" si="4"/>
        <v>1</v>
      </c>
      <c r="AB20" s="20"/>
    </row>
    <row r="21" spans="1:28" ht="32.25" customHeight="1" thickTop="1" thickBot="1" x14ac:dyDescent="0.3">
      <c r="A21" s="6" t="s">
        <v>0</v>
      </c>
      <c r="B21" s="24">
        <v>27</v>
      </c>
      <c r="C21" s="24">
        <v>1</v>
      </c>
      <c r="D21" s="20">
        <f t="shared" si="5"/>
        <v>28</v>
      </c>
      <c r="E21" s="64">
        <v>53</v>
      </c>
      <c r="F21" s="64">
        <v>0</v>
      </c>
      <c r="G21" s="24">
        <v>9</v>
      </c>
      <c r="H21" s="24">
        <v>0</v>
      </c>
      <c r="I21" s="21">
        <f t="shared" ref="I21:I28" si="10">G21/B21</f>
        <v>0.33333333333333331</v>
      </c>
      <c r="J21" s="11">
        <f t="shared" si="6"/>
        <v>0</v>
      </c>
      <c r="K21" s="49">
        <f>B21-G21</f>
        <v>18</v>
      </c>
      <c r="L21" s="50">
        <v>0</v>
      </c>
      <c r="M21" s="65">
        <v>0</v>
      </c>
      <c r="N21" s="64">
        <v>0</v>
      </c>
      <c r="O21" s="20">
        <v>0</v>
      </c>
      <c r="P21" s="20">
        <v>0</v>
      </c>
      <c r="Q21" s="20"/>
      <c r="R21" s="20"/>
      <c r="S21" s="20">
        <f t="shared" si="1"/>
        <v>9</v>
      </c>
      <c r="T21" s="20">
        <v>0</v>
      </c>
      <c r="U21" s="20">
        <v>1</v>
      </c>
      <c r="V21" s="20"/>
      <c r="W21" s="22">
        <f t="shared" si="2"/>
        <v>0.29629629629629628</v>
      </c>
      <c r="X21" s="80">
        <v>0</v>
      </c>
      <c r="Y21" s="22">
        <f>IF(B21=0,0,(S21-U21-V21)/B21)</f>
        <v>0.29629629629629628</v>
      </c>
      <c r="Z21" s="80">
        <v>0</v>
      </c>
      <c r="AA21" s="20">
        <f t="shared" si="4"/>
        <v>8</v>
      </c>
      <c r="AB21" s="20"/>
    </row>
    <row r="22" spans="1:28" ht="32.25" customHeight="1" thickTop="1" thickBot="1" x14ac:dyDescent="0.3">
      <c r="A22" s="6" t="s">
        <v>1</v>
      </c>
      <c r="B22" s="20">
        <v>14</v>
      </c>
      <c r="C22" s="20">
        <v>1</v>
      </c>
      <c r="D22" s="20">
        <f t="shared" si="5"/>
        <v>15</v>
      </c>
      <c r="E22" s="71"/>
      <c r="F22" s="71"/>
      <c r="G22" s="20">
        <v>9</v>
      </c>
      <c r="H22" s="20">
        <v>0</v>
      </c>
      <c r="I22" s="21">
        <f t="shared" si="10"/>
        <v>0.6428571428571429</v>
      </c>
      <c r="J22" s="11">
        <f t="shared" si="6"/>
        <v>0</v>
      </c>
      <c r="K22" s="49">
        <f>B22-G22</f>
        <v>5</v>
      </c>
      <c r="L22" s="49">
        <v>0</v>
      </c>
      <c r="M22" s="65"/>
      <c r="N22" s="65"/>
      <c r="O22" s="20">
        <v>0</v>
      </c>
      <c r="P22" s="20">
        <v>0</v>
      </c>
      <c r="Q22" s="20"/>
      <c r="R22" s="20"/>
      <c r="S22" s="20">
        <f t="shared" si="1"/>
        <v>9</v>
      </c>
      <c r="T22" s="20">
        <v>0</v>
      </c>
      <c r="U22" s="20">
        <v>1</v>
      </c>
      <c r="V22" s="20"/>
      <c r="W22" s="22">
        <f t="shared" si="2"/>
        <v>0.5714285714285714</v>
      </c>
      <c r="X22" s="81"/>
      <c r="Y22" s="22">
        <f>IF(B22=0,0,(S22-U22-V22)/B22)</f>
        <v>0.5714285714285714</v>
      </c>
      <c r="Z22" s="81"/>
      <c r="AA22" s="20">
        <f>S22-U22-V22-AC22</f>
        <v>8</v>
      </c>
      <c r="AB22" s="20"/>
    </row>
    <row r="23" spans="1:28" ht="32.25" customHeight="1" thickTop="1" thickBot="1" x14ac:dyDescent="0.3">
      <c r="A23" s="6" t="s">
        <v>2</v>
      </c>
      <c r="B23" s="20">
        <v>14</v>
      </c>
      <c r="C23" s="20">
        <v>1</v>
      </c>
      <c r="D23" s="20">
        <f t="shared" si="5"/>
        <v>15</v>
      </c>
      <c r="E23" s="71"/>
      <c r="F23" s="71"/>
      <c r="G23" s="20">
        <v>3</v>
      </c>
      <c r="H23" s="20">
        <v>0</v>
      </c>
      <c r="I23" s="21">
        <f t="shared" si="10"/>
        <v>0.21428571428571427</v>
      </c>
      <c r="J23" s="11">
        <f t="shared" si="6"/>
        <v>0</v>
      </c>
      <c r="K23" s="49">
        <f t="shared" ref="K23:K28" si="11">B23-G23</f>
        <v>11</v>
      </c>
      <c r="L23" s="49">
        <v>0</v>
      </c>
      <c r="M23" s="65"/>
      <c r="N23" s="65"/>
      <c r="O23" s="20">
        <v>0</v>
      </c>
      <c r="P23" s="20">
        <v>0</v>
      </c>
      <c r="Q23" s="20"/>
      <c r="R23" s="20"/>
      <c r="S23" s="20">
        <f t="shared" si="1"/>
        <v>3</v>
      </c>
      <c r="T23" s="20">
        <v>0</v>
      </c>
      <c r="U23" s="20">
        <v>1</v>
      </c>
      <c r="V23" s="20"/>
      <c r="W23" s="22">
        <f t="shared" si="2"/>
        <v>0.14285714285714285</v>
      </c>
      <c r="X23" s="81"/>
      <c r="Y23" s="22">
        <f>IF(B23=0,0,(S23-U23-V23)/B23)</f>
        <v>0.14285714285714285</v>
      </c>
      <c r="Z23" s="81"/>
      <c r="AA23" s="20">
        <f>S23-U23-V23-AC23</f>
        <v>2</v>
      </c>
      <c r="AB23" s="20"/>
    </row>
    <row r="24" spans="1:28" ht="32.25" customHeight="1" thickTop="1" thickBot="1" x14ac:dyDescent="0.3">
      <c r="A24" s="6" t="s">
        <v>31</v>
      </c>
      <c r="B24" s="20">
        <v>20</v>
      </c>
      <c r="C24" s="20">
        <v>1</v>
      </c>
      <c r="D24" s="20">
        <f>B24+C24</f>
        <v>21</v>
      </c>
      <c r="E24" s="71"/>
      <c r="F24" s="71"/>
      <c r="G24" s="20">
        <v>14</v>
      </c>
      <c r="H24" s="20">
        <v>0</v>
      </c>
      <c r="I24" s="21">
        <f>G24/B24</f>
        <v>0.7</v>
      </c>
      <c r="J24" s="11">
        <f t="shared" si="6"/>
        <v>0</v>
      </c>
      <c r="K24" s="49">
        <f t="shared" si="11"/>
        <v>6</v>
      </c>
      <c r="L24" s="49">
        <v>0</v>
      </c>
      <c r="M24" s="65"/>
      <c r="N24" s="65"/>
      <c r="O24" s="20">
        <v>0</v>
      </c>
      <c r="P24" s="20">
        <v>0</v>
      </c>
      <c r="Q24" s="20"/>
      <c r="R24" s="20"/>
      <c r="S24" s="20">
        <f t="shared" si="1"/>
        <v>14</v>
      </c>
      <c r="T24" s="20">
        <v>0</v>
      </c>
      <c r="U24" s="20"/>
      <c r="V24" s="20"/>
      <c r="W24" s="22">
        <f t="shared" si="2"/>
        <v>0.7</v>
      </c>
      <c r="X24" s="81"/>
      <c r="Y24" s="22">
        <f>IF(B24=0,0,(S24-U24-V24)/B24)</f>
        <v>0.7</v>
      </c>
      <c r="Z24" s="81"/>
      <c r="AA24" s="20">
        <f t="shared" ref="AA24:AA30" si="12">S24-U24-V24-AC24</f>
        <v>14</v>
      </c>
      <c r="AB24" s="20"/>
    </row>
    <row r="25" spans="1:28" ht="32.25" customHeight="1" thickTop="1" thickBot="1" x14ac:dyDescent="0.3">
      <c r="A25" s="6" t="s">
        <v>36</v>
      </c>
      <c r="B25" s="20">
        <v>20</v>
      </c>
      <c r="C25" s="20">
        <v>1</v>
      </c>
      <c r="D25" s="20">
        <f>B25+C25</f>
        <v>21</v>
      </c>
      <c r="E25" s="20">
        <v>11</v>
      </c>
      <c r="F25" s="20">
        <v>0</v>
      </c>
      <c r="G25" s="20">
        <v>9</v>
      </c>
      <c r="H25" s="20">
        <v>0</v>
      </c>
      <c r="I25" s="21">
        <f>G25/E25</f>
        <v>0.81818181818181823</v>
      </c>
      <c r="J25" s="11">
        <f t="shared" si="6"/>
        <v>0</v>
      </c>
      <c r="K25" s="49">
        <f>E25-G25</f>
        <v>2</v>
      </c>
      <c r="L25" s="49">
        <f>F25-H25</f>
        <v>0</v>
      </c>
      <c r="M25" s="20"/>
      <c r="N25" s="20">
        <v>0</v>
      </c>
      <c r="O25" s="20">
        <v>0</v>
      </c>
      <c r="P25" s="20">
        <v>0</v>
      </c>
      <c r="Q25" s="20"/>
      <c r="R25" s="20"/>
      <c r="S25" s="20">
        <f t="shared" si="1"/>
        <v>9</v>
      </c>
      <c r="T25" s="20">
        <v>0</v>
      </c>
      <c r="U25" s="20"/>
      <c r="V25" s="20"/>
      <c r="W25" s="22">
        <f t="shared" si="2"/>
        <v>0.45</v>
      </c>
      <c r="X25" s="21">
        <f>T25/C25</f>
        <v>0</v>
      </c>
      <c r="Y25" s="22">
        <f>(S25-U25-V25)/E25</f>
        <v>0.81818181818181823</v>
      </c>
      <c r="Z25" s="21">
        <v>0</v>
      </c>
      <c r="AA25" s="20">
        <f t="shared" si="12"/>
        <v>9</v>
      </c>
      <c r="AB25" s="20"/>
    </row>
    <row r="26" spans="1:28" ht="32.25" customHeight="1" thickTop="1" thickBot="1" x14ac:dyDescent="0.3">
      <c r="A26" s="6" t="s">
        <v>3</v>
      </c>
      <c r="B26" s="20">
        <v>20</v>
      </c>
      <c r="C26" s="20">
        <v>1</v>
      </c>
      <c r="D26" s="20">
        <f t="shared" si="5"/>
        <v>21</v>
      </c>
      <c r="E26" s="64">
        <v>40</v>
      </c>
      <c r="F26" s="64">
        <v>0</v>
      </c>
      <c r="G26" s="20">
        <v>8</v>
      </c>
      <c r="H26" s="20">
        <v>0</v>
      </c>
      <c r="I26" s="21">
        <f t="shared" si="10"/>
        <v>0.4</v>
      </c>
      <c r="J26" s="11">
        <f t="shared" si="6"/>
        <v>0</v>
      </c>
      <c r="K26" s="49">
        <f t="shared" si="11"/>
        <v>12</v>
      </c>
      <c r="L26" s="49">
        <v>0</v>
      </c>
      <c r="M26" s="64"/>
      <c r="N26" s="64">
        <v>0</v>
      </c>
      <c r="O26" s="20">
        <v>0</v>
      </c>
      <c r="P26" s="20">
        <v>0</v>
      </c>
      <c r="Q26" s="20"/>
      <c r="R26" s="20"/>
      <c r="S26" s="20">
        <f t="shared" si="1"/>
        <v>8</v>
      </c>
      <c r="T26" s="20">
        <v>0</v>
      </c>
      <c r="U26" s="20">
        <v>2</v>
      </c>
      <c r="V26" s="20"/>
      <c r="W26" s="22">
        <f t="shared" si="2"/>
        <v>0.3</v>
      </c>
      <c r="X26" s="80">
        <v>0</v>
      </c>
      <c r="Y26" s="22">
        <f>IF(B26=0,0,(S26-U26-V26)/B26)</f>
        <v>0.3</v>
      </c>
      <c r="Z26" s="80">
        <v>0</v>
      </c>
      <c r="AA26" s="20">
        <f t="shared" si="12"/>
        <v>6</v>
      </c>
      <c r="AB26" s="20"/>
    </row>
    <row r="27" spans="1:28" ht="32.25" customHeight="1" thickTop="1" thickBot="1" x14ac:dyDescent="0.3">
      <c r="A27" s="6" t="s">
        <v>4</v>
      </c>
      <c r="B27" s="20">
        <v>20</v>
      </c>
      <c r="C27" s="20">
        <v>1</v>
      </c>
      <c r="D27" s="20">
        <f t="shared" si="5"/>
        <v>21</v>
      </c>
      <c r="E27" s="66"/>
      <c r="F27" s="66"/>
      <c r="G27" s="20">
        <v>13</v>
      </c>
      <c r="H27" s="20">
        <v>0</v>
      </c>
      <c r="I27" s="21">
        <f t="shared" si="10"/>
        <v>0.65</v>
      </c>
      <c r="J27" s="11">
        <f t="shared" si="6"/>
        <v>0</v>
      </c>
      <c r="K27" s="49">
        <f t="shared" si="11"/>
        <v>7</v>
      </c>
      <c r="L27" s="49">
        <v>0</v>
      </c>
      <c r="M27" s="65"/>
      <c r="N27" s="65"/>
      <c r="O27" s="20">
        <v>0</v>
      </c>
      <c r="P27" s="20">
        <v>0</v>
      </c>
      <c r="Q27" s="20"/>
      <c r="R27" s="20"/>
      <c r="S27" s="20">
        <v>13</v>
      </c>
      <c r="T27" s="20">
        <v>0</v>
      </c>
      <c r="U27" s="20">
        <v>1</v>
      </c>
      <c r="V27" s="20"/>
      <c r="W27" s="22">
        <f t="shared" si="2"/>
        <v>0.6</v>
      </c>
      <c r="X27" s="81"/>
      <c r="Y27" s="22">
        <f>IF(B27=0,0,(S27-U27-V27)/B27)</f>
        <v>0.6</v>
      </c>
      <c r="Z27" s="81"/>
      <c r="AA27" s="20">
        <f t="shared" si="12"/>
        <v>12</v>
      </c>
      <c r="AB27" s="20"/>
    </row>
    <row r="28" spans="1:28" ht="32.25" customHeight="1" thickTop="1" thickBot="1" x14ac:dyDescent="0.3">
      <c r="A28" s="6" t="s">
        <v>5</v>
      </c>
      <c r="B28" s="20">
        <v>20</v>
      </c>
      <c r="C28" s="20">
        <v>1</v>
      </c>
      <c r="D28" s="20">
        <f t="shared" si="5"/>
        <v>21</v>
      </c>
      <c r="E28" s="67"/>
      <c r="F28" s="67"/>
      <c r="G28" s="20">
        <v>2</v>
      </c>
      <c r="H28" s="20">
        <v>0</v>
      </c>
      <c r="I28" s="21">
        <f t="shared" si="10"/>
        <v>0.1</v>
      </c>
      <c r="J28" s="11">
        <f t="shared" si="6"/>
        <v>0</v>
      </c>
      <c r="K28" s="49">
        <f t="shared" si="11"/>
        <v>18</v>
      </c>
      <c r="L28" s="49">
        <f>F28-H28</f>
        <v>0</v>
      </c>
      <c r="M28" s="87"/>
      <c r="N28" s="87"/>
      <c r="O28" s="20">
        <v>0</v>
      </c>
      <c r="P28" s="20">
        <v>0</v>
      </c>
      <c r="Q28" s="20"/>
      <c r="R28" s="20"/>
      <c r="S28" s="20">
        <f t="shared" si="1"/>
        <v>2</v>
      </c>
      <c r="T28" s="20">
        <v>0</v>
      </c>
      <c r="U28" s="20">
        <v>1</v>
      </c>
      <c r="V28" s="20"/>
      <c r="W28" s="22">
        <f t="shared" si="2"/>
        <v>0.05</v>
      </c>
      <c r="X28" s="82"/>
      <c r="Y28" s="22">
        <f>IF(B28=0,0,(S28-U28-V28)/B28)</f>
        <v>0.05</v>
      </c>
      <c r="Z28" s="82"/>
      <c r="AA28" s="20">
        <f t="shared" si="12"/>
        <v>1</v>
      </c>
      <c r="AB28" s="20"/>
    </row>
    <row r="29" spans="1:28" ht="32.25" customHeight="1" thickTop="1" thickBot="1" x14ac:dyDescent="0.3">
      <c r="A29" s="41" t="s">
        <v>71</v>
      </c>
      <c r="B29" s="23">
        <v>7</v>
      </c>
      <c r="C29" s="23">
        <v>1</v>
      </c>
      <c r="D29" s="23">
        <f>B29+C29</f>
        <v>8</v>
      </c>
      <c r="E29" s="20">
        <v>3</v>
      </c>
      <c r="F29" s="20">
        <v>0</v>
      </c>
      <c r="G29" s="23">
        <v>3</v>
      </c>
      <c r="H29" s="23">
        <v>0</v>
      </c>
      <c r="I29" s="21">
        <f>G29/E29</f>
        <v>1</v>
      </c>
      <c r="J29" s="11">
        <f>IF(F29=0,0,H29/F29)</f>
        <v>0</v>
      </c>
      <c r="K29" s="49">
        <f t="shared" si="7"/>
        <v>0</v>
      </c>
      <c r="L29" s="51"/>
      <c r="M29" s="20"/>
      <c r="N29" s="20">
        <v>0</v>
      </c>
      <c r="O29" s="20">
        <v>0</v>
      </c>
      <c r="P29" s="20">
        <v>0</v>
      </c>
      <c r="Q29" s="23"/>
      <c r="R29" s="23"/>
      <c r="S29" s="20">
        <f>G29+O29</f>
        <v>3</v>
      </c>
      <c r="T29" s="23">
        <v>0</v>
      </c>
      <c r="U29" s="23"/>
      <c r="V29" s="23"/>
      <c r="W29" s="22">
        <f>(S29-U29-V29)/B29</f>
        <v>0.42857142857142855</v>
      </c>
      <c r="X29" s="58"/>
      <c r="Y29" s="22">
        <f>IF(E29=0,0,(S29-U29-V29)/E29)</f>
        <v>1</v>
      </c>
      <c r="Z29" s="58"/>
      <c r="AA29" s="20">
        <f t="shared" si="12"/>
        <v>3</v>
      </c>
      <c r="AB29" s="23"/>
    </row>
    <row r="30" spans="1:28" ht="32.25" customHeight="1" thickTop="1" thickBot="1" x14ac:dyDescent="0.3">
      <c r="A30" s="41" t="s">
        <v>60</v>
      </c>
      <c r="B30" s="23">
        <v>8</v>
      </c>
      <c r="C30" s="23">
        <v>1</v>
      </c>
      <c r="D30" s="23">
        <f t="shared" si="5"/>
        <v>9</v>
      </c>
      <c r="E30" s="20">
        <v>2</v>
      </c>
      <c r="F30" s="20">
        <v>0</v>
      </c>
      <c r="G30" s="23">
        <v>1</v>
      </c>
      <c r="H30" s="23">
        <v>0</v>
      </c>
      <c r="I30" s="21">
        <f>IF(E30=0,0,G30/E30)</f>
        <v>0.5</v>
      </c>
      <c r="J30" s="11">
        <f t="shared" si="6"/>
        <v>0</v>
      </c>
      <c r="K30" s="49">
        <f t="shared" si="7"/>
        <v>1</v>
      </c>
      <c r="L30" s="51"/>
      <c r="M30" s="20"/>
      <c r="N30" s="20">
        <v>0</v>
      </c>
      <c r="O30" s="20">
        <v>0</v>
      </c>
      <c r="P30" s="20">
        <v>0</v>
      </c>
      <c r="Q30" s="23"/>
      <c r="R30" s="23"/>
      <c r="S30" s="20">
        <f t="shared" si="1"/>
        <v>1</v>
      </c>
      <c r="T30" s="23">
        <v>0</v>
      </c>
      <c r="U30" s="23"/>
      <c r="V30" s="23"/>
      <c r="W30" s="22">
        <f t="shared" si="2"/>
        <v>0.125</v>
      </c>
      <c r="X30" s="58"/>
      <c r="Y30" s="22">
        <f>IF(E30=0,0,(S30-U30-V30)/E30)</f>
        <v>0.5</v>
      </c>
      <c r="Z30" s="58"/>
      <c r="AA30" s="20">
        <f t="shared" si="12"/>
        <v>1</v>
      </c>
      <c r="AB30" s="23"/>
    </row>
    <row r="31" spans="1:28" ht="32.25" customHeight="1" thickTop="1" thickBot="1" x14ac:dyDescent="0.3">
      <c r="A31" s="41" t="s">
        <v>61</v>
      </c>
      <c r="B31" s="23">
        <v>0</v>
      </c>
      <c r="C31" s="23">
        <v>7</v>
      </c>
      <c r="D31" s="23">
        <f t="shared" si="5"/>
        <v>7</v>
      </c>
      <c r="E31" s="20">
        <v>0</v>
      </c>
      <c r="F31" s="20">
        <v>0</v>
      </c>
      <c r="G31" s="23">
        <v>0</v>
      </c>
      <c r="H31" s="23">
        <v>0</v>
      </c>
      <c r="I31" s="21">
        <f>IF(B31=0,0,G31/B31)</f>
        <v>0</v>
      </c>
      <c r="J31" s="11">
        <f t="shared" si="6"/>
        <v>0</v>
      </c>
      <c r="K31" s="49">
        <f t="shared" si="7"/>
        <v>0</v>
      </c>
      <c r="L31" s="51">
        <f>C31-H31</f>
        <v>7</v>
      </c>
      <c r="M31" s="20"/>
      <c r="N31" s="20">
        <v>0</v>
      </c>
      <c r="O31" s="20">
        <v>0</v>
      </c>
      <c r="P31" s="23">
        <v>0</v>
      </c>
      <c r="Q31" s="23"/>
      <c r="R31" s="23"/>
      <c r="S31" s="20">
        <f t="shared" si="1"/>
        <v>0</v>
      </c>
      <c r="T31" s="20">
        <f>H31+P31</f>
        <v>0</v>
      </c>
      <c r="U31" s="23"/>
      <c r="V31" s="23"/>
      <c r="W31" s="22">
        <f>IF(B31=0,0,(S31-U31-V31)/B31)</f>
        <v>0</v>
      </c>
      <c r="X31" s="22">
        <f>(T31-U31-V31)/C31</f>
        <v>0</v>
      </c>
      <c r="Y31" s="22"/>
      <c r="Z31" s="22">
        <f>IF(F31=0,0,(T31-U31-V31)/F31)</f>
        <v>0</v>
      </c>
      <c r="AA31" s="20"/>
      <c r="AB31" s="20">
        <f>T31-V31-U31</f>
        <v>0</v>
      </c>
    </row>
    <row r="32" spans="1:28" ht="32.25" customHeight="1" thickTop="1" thickBot="1" x14ac:dyDescent="0.3">
      <c r="A32" s="41" t="s">
        <v>62</v>
      </c>
      <c r="B32" s="23">
        <v>0</v>
      </c>
      <c r="C32" s="23">
        <v>8</v>
      </c>
      <c r="D32" s="23">
        <f t="shared" si="5"/>
        <v>8</v>
      </c>
      <c r="E32" s="20">
        <v>0</v>
      </c>
      <c r="F32" s="20">
        <v>0</v>
      </c>
      <c r="G32" s="23">
        <v>0</v>
      </c>
      <c r="H32" s="23">
        <v>0</v>
      </c>
      <c r="I32" s="21">
        <f>IF(B32=0,0,G32/B32)</f>
        <v>0</v>
      </c>
      <c r="J32" s="11">
        <f t="shared" si="6"/>
        <v>0</v>
      </c>
      <c r="K32" s="49">
        <f t="shared" si="7"/>
        <v>0</v>
      </c>
      <c r="L32" s="51">
        <f>C32-H32</f>
        <v>8</v>
      </c>
      <c r="M32" s="20"/>
      <c r="N32" s="20">
        <v>0</v>
      </c>
      <c r="O32" s="20">
        <v>0</v>
      </c>
      <c r="P32" s="23">
        <v>0</v>
      </c>
      <c r="Q32" s="23"/>
      <c r="R32" s="23"/>
      <c r="S32" s="20">
        <f t="shared" si="1"/>
        <v>0</v>
      </c>
      <c r="T32" s="20">
        <f>H32+P32</f>
        <v>0</v>
      </c>
      <c r="U32" s="23"/>
      <c r="V32" s="23"/>
      <c r="W32" s="22">
        <f>IF(B32=0,0,(S32-U32-V32)/B32)</f>
        <v>0</v>
      </c>
      <c r="X32" s="22">
        <f>(T32-U32-V32)/C32</f>
        <v>0</v>
      </c>
      <c r="Y32" s="22"/>
      <c r="Z32" s="22">
        <f>IF(F32=0,0,(T32-U32-V32)/F32)</f>
        <v>0</v>
      </c>
      <c r="AA32" s="20"/>
      <c r="AB32" s="20">
        <f>T32-V32-U32</f>
        <v>0</v>
      </c>
    </row>
    <row r="33" spans="1:29" ht="32.25" customHeight="1" thickTop="1" thickBot="1" x14ac:dyDescent="0.3">
      <c r="A33" s="52" t="s">
        <v>10</v>
      </c>
      <c r="B33" s="25">
        <f t="shared" ref="B33:H33" si="13">SUM(B6:B32)</f>
        <v>373</v>
      </c>
      <c r="C33" s="25">
        <f t="shared" si="13"/>
        <v>40</v>
      </c>
      <c r="D33" s="25">
        <f t="shared" si="13"/>
        <v>413</v>
      </c>
      <c r="E33" s="25">
        <f t="shared" si="13"/>
        <v>206</v>
      </c>
      <c r="F33" s="25">
        <f t="shared" si="13"/>
        <v>0</v>
      </c>
      <c r="G33" s="25">
        <f t="shared" si="13"/>
        <v>135</v>
      </c>
      <c r="H33" s="25">
        <f t="shared" si="13"/>
        <v>0</v>
      </c>
      <c r="I33" s="26">
        <f>G33/E33</f>
        <v>0.65533980582524276</v>
      </c>
      <c r="J33" s="12">
        <f t="shared" si="6"/>
        <v>0</v>
      </c>
      <c r="K33" s="53">
        <f t="shared" ref="K33:P33" si="14">SUM(K6:K32)</f>
        <v>113</v>
      </c>
      <c r="L33" s="53">
        <f t="shared" si="14"/>
        <v>15</v>
      </c>
      <c r="M33" s="53">
        <f t="shared" si="14"/>
        <v>81</v>
      </c>
      <c r="N33" s="53">
        <f t="shared" si="14"/>
        <v>0</v>
      </c>
      <c r="O33" s="53">
        <f t="shared" si="14"/>
        <v>11</v>
      </c>
      <c r="P33" s="53">
        <f t="shared" si="14"/>
        <v>0</v>
      </c>
      <c r="Q33" s="25"/>
      <c r="R33" s="25"/>
      <c r="S33" s="25">
        <f>SUM(S6:S32)</f>
        <v>146</v>
      </c>
      <c r="T33" s="25">
        <f>SUM(T6:T32)</f>
        <v>0</v>
      </c>
      <c r="U33" s="25">
        <f>SUM(U6:U30)</f>
        <v>9</v>
      </c>
      <c r="V33" s="25">
        <f>SUM(V6:V32)</f>
        <v>0</v>
      </c>
      <c r="W33" s="26">
        <f t="shared" si="2"/>
        <v>0.36729222520107241</v>
      </c>
      <c r="X33" s="26">
        <f>T33/C33</f>
        <v>0</v>
      </c>
      <c r="Y33" s="26">
        <f>(S33-U33-V33)/E33</f>
        <v>0.66504854368932043</v>
      </c>
      <c r="Z33" s="26">
        <f>IF(F33=0,0,(T33-U33-V33)/F33)</f>
        <v>0</v>
      </c>
      <c r="AA33" s="25">
        <f>SUM(AA6:AA32)</f>
        <v>137</v>
      </c>
      <c r="AB33" s="25">
        <f>SUM(AB6:AB32)</f>
        <v>0</v>
      </c>
    </row>
    <row r="34" spans="1:29" ht="45.75" customHeight="1" thickTop="1" x14ac:dyDescent="0.15">
      <c r="A34" s="73"/>
      <c r="B34" s="72" t="s">
        <v>33</v>
      </c>
      <c r="C34" s="72"/>
      <c r="D34" s="72"/>
      <c r="E34" s="88" t="s">
        <v>19</v>
      </c>
      <c r="F34" s="88"/>
      <c r="G34" s="88" t="s">
        <v>20</v>
      </c>
      <c r="H34" s="88"/>
      <c r="I34" s="89" t="s">
        <v>34</v>
      </c>
      <c r="J34" s="90"/>
      <c r="K34" s="77" t="s">
        <v>21</v>
      </c>
      <c r="L34" s="77"/>
      <c r="M34" s="75" t="s">
        <v>22</v>
      </c>
      <c r="N34" s="76"/>
      <c r="O34" s="75" t="s">
        <v>23</v>
      </c>
      <c r="P34" s="76"/>
      <c r="Q34" s="75" t="s">
        <v>24</v>
      </c>
      <c r="R34" s="76"/>
      <c r="S34" s="88" t="s">
        <v>57</v>
      </c>
      <c r="T34" s="88"/>
      <c r="U34" s="85" t="s">
        <v>25</v>
      </c>
      <c r="V34" s="86"/>
      <c r="W34" s="88" t="s">
        <v>28</v>
      </c>
      <c r="X34" s="88"/>
      <c r="Y34" s="88" t="s">
        <v>29</v>
      </c>
      <c r="Z34" s="88"/>
      <c r="AA34" s="94" t="s">
        <v>35</v>
      </c>
      <c r="AB34" s="95"/>
      <c r="AC34" s="19" t="s">
        <v>75</v>
      </c>
    </row>
    <row r="35" spans="1:29" ht="32.25" customHeight="1" x14ac:dyDescent="0.25">
      <c r="A35" s="73"/>
      <c r="B35" s="1" t="s">
        <v>9</v>
      </c>
      <c r="C35" s="1" t="s">
        <v>8</v>
      </c>
      <c r="D35" s="1" t="s">
        <v>6</v>
      </c>
      <c r="E35" s="1" t="s">
        <v>9</v>
      </c>
      <c r="F35" s="1" t="s">
        <v>8</v>
      </c>
      <c r="G35" s="1" t="s">
        <v>9</v>
      </c>
      <c r="H35" s="1" t="s">
        <v>8</v>
      </c>
      <c r="I35" s="8" t="s">
        <v>9</v>
      </c>
      <c r="J35" s="8" t="s">
        <v>8</v>
      </c>
      <c r="K35" s="54" t="s">
        <v>9</v>
      </c>
      <c r="L35" s="54" t="s">
        <v>8</v>
      </c>
      <c r="M35" s="8" t="s">
        <v>9</v>
      </c>
      <c r="N35" s="8" t="s">
        <v>8</v>
      </c>
      <c r="O35" s="8" t="s">
        <v>9</v>
      </c>
      <c r="P35" s="8" t="s">
        <v>8</v>
      </c>
      <c r="Q35" s="8" t="s">
        <v>9</v>
      </c>
      <c r="R35" s="8" t="s">
        <v>8</v>
      </c>
      <c r="S35" s="1" t="s">
        <v>9</v>
      </c>
      <c r="T35" s="1" t="s">
        <v>8</v>
      </c>
      <c r="U35" s="1" t="s">
        <v>26</v>
      </c>
      <c r="V35" s="1" t="s">
        <v>27</v>
      </c>
      <c r="W35" s="7" t="s">
        <v>9</v>
      </c>
      <c r="X35" s="7" t="s">
        <v>8</v>
      </c>
      <c r="Y35" s="7" t="s">
        <v>9</v>
      </c>
      <c r="Z35" s="7" t="s">
        <v>8</v>
      </c>
      <c r="AA35" s="60" t="s">
        <v>9</v>
      </c>
      <c r="AB35" s="60" t="s">
        <v>8</v>
      </c>
    </row>
    <row r="36" spans="1:29" ht="32.25" customHeight="1" thickBot="1" x14ac:dyDescent="0.3">
      <c r="A36" s="6" t="s">
        <v>72</v>
      </c>
      <c r="B36" s="20">
        <v>20</v>
      </c>
      <c r="C36" s="20">
        <v>1</v>
      </c>
      <c r="D36" s="20">
        <f>B36+C36</f>
        <v>21</v>
      </c>
      <c r="E36" s="20">
        <v>2</v>
      </c>
      <c r="F36" s="20">
        <v>0</v>
      </c>
      <c r="G36" s="20">
        <v>1</v>
      </c>
      <c r="H36" s="20">
        <v>0</v>
      </c>
      <c r="I36" s="21">
        <f>IF(B36=0,0,G36/E36)</f>
        <v>0.5</v>
      </c>
      <c r="J36" s="11">
        <f>IF(F36=0,0,H36/F36)</f>
        <v>0</v>
      </c>
      <c r="K36" s="50">
        <f>E36-G36</f>
        <v>1</v>
      </c>
      <c r="L36" s="50">
        <f>F36-H36</f>
        <v>0</v>
      </c>
      <c r="M36" s="24">
        <v>0</v>
      </c>
      <c r="N36" s="24">
        <v>0</v>
      </c>
      <c r="O36" s="24">
        <v>0</v>
      </c>
      <c r="P36" s="24">
        <v>0</v>
      </c>
      <c r="Q36" s="24"/>
      <c r="R36" s="24"/>
      <c r="S36" s="20">
        <f>G36+O36</f>
        <v>1</v>
      </c>
      <c r="T36" s="20">
        <v>0</v>
      </c>
      <c r="U36" s="20"/>
      <c r="V36" s="20"/>
      <c r="W36" s="21">
        <f>IF(B36=0,0,(S36-U36-V36)/B36)</f>
        <v>0.05</v>
      </c>
      <c r="X36" s="21">
        <f>T36/C36</f>
        <v>0</v>
      </c>
      <c r="Y36" s="22">
        <f>IF(E36=0,0,(S36-U36-V36)/E36)</f>
        <v>0.5</v>
      </c>
      <c r="Z36" s="44">
        <f>IF(F36=0,0,(T36-U36-V36)/F36)</f>
        <v>0</v>
      </c>
      <c r="AA36" s="31">
        <f>S36-U36-V36</f>
        <v>1</v>
      </c>
      <c r="AB36" s="31"/>
    </row>
    <row r="37" spans="1:29" ht="32.25" customHeight="1" thickTop="1" thickBot="1" x14ac:dyDescent="0.3">
      <c r="A37" s="6" t="s">
        <v>51</v>
      </c>
      <c r="B37" s="20">
        <v>20</v>
      </c>
      <c r="C37" s="20">
        <v>1</v>
      </c>
      <c r="D37" s="20">
        <f>B37+C37</f>
        <v>21</v>
      </c>
      <c r="E37" s="20">
        <v>0</v>
      </c>
      <c r="F37" s="20">
        <v>0</v>
      </c>
      <c r="G37" s="20">
        <v>0</v>
      </c>
      <c r="H37" s="20">
        <v>0</v>
      </c>
      <c r="I37" s="21">
        <f>IF(E37=0,0,G37/E37)</f>
        <v>0</v>
      </c>
      <c r="J37" s="11">
        <f t="shared" ref="J37:J62" si="15">IF(F37=0,0,H37/F37)</f>
        <v>0</v>
      </c>
      <c r="K37" s="50">
        <f t="shared" ref="K37:K50" si="16">E37-G37</f>
        <v>0</v>
      </c>
      <c r="L37" s="50">
        <f t="shared" ref="L37:L51" si="17">F37-H37</f>
        <v>0</v>
      </c>
      <c r="M37" s="24">
        <v>0</v>
      </c>
      <c r="N37" s="24">
        <v>0</v>
      </c>
      <c r="O37" s="24">
        <v>0</v>
      </c>
      <c r="P37" s="24">
        <v>0</v>
      </c>
      <c r="Q37" s="24"/>
      <c r="R37" s="24"/>
      <c r="S37" s="20">
        <f t="shared" ref="S37:S62" si="18">G37+O37</f>
        <v>0</v>
      </c>
      <c r="T37" s="20">
        <v>0</v>
      </c>
      <c r="U37" s="20"/>
      <c r="V37" s="20"/>
      <c r="W37" s="21">
        <f>IF(B37=0,0,(S37-U37-V37)/B37)</f>
        <v>0</v>
      </c>
      <c r="X37" s="21">
        <f t="shared" ref="X37:X62" si="19">T37/C37</f>
        <v>0</v>
      </c>
      <c r="Y37" s="22">
        <f t="shared" ref="Y37:Y50" si="20">IF(E37=0,0,(S37-U37-V37)/E37)</f>
        <v>0</v>
      </c>
      <c r="Z37" s="44">
        <f t="shared" ref="Z37:Z64" si="21">IF(F37=0,0,(T37-U37-V37)/F37)</f>
        <v>0</v>
      </c>
      <c r="AA37" s="31">
        <f t="shared" ref="AA37:AA59" si="22">S37-U37-V37</f>
        <v>0</v>
      </c>
      <c r="AB37" s="31"/>
    </row>
    <row r="38" spans="1:29" ht="32.25" customHeight="1" thickTop="1" thickBot="1" x14ac:dyDescent="0.3">
      <c r="A38" s="6" t="s">
        <v>52</v>
      </c>
      <c r="B38" s="20">
        <v>5</v>
      </c>
      <c r="C38" s="20">
        <v>1</v>
      </c>
      <c r="D38" s="20">
        <f>B38+C38</f>
        <v>6</v>
      </c>
      <c r="E38" s="20">
        <v>2</v>
      </c>
      <c r="F38" s="20">
        <v>0</v>
      </c>
      <c r="G38" s="20">
        <v>2</v>
      </c>
      <c r="H38" s="20">
        <v>0</v>
      </c>
      <c r="I38" s="21">
        <f>IF(E38=0,0,G38/E38)</f>
        <v>1</v>
      </c>
      <c r="J38" s="11">
        <f t="shared" si="15"/>
        <v>0</v>
      </c>
      <c r="K38" s="50">
        <f t="shared" si="16"/>
        <v>0</v>
      </c>
      <c r="L38" s="50">
        <f t="shared" si="17"/>
        <v>0</v>
      </c>
      <c r="M38" s="24">
        <v>0</v>
      </c>
      <c r="N38" s="24">
        <v>0</v>
      </c>
      <c r="O38" s="24">
        <v>0</v>
      </c>
      <c r="P38" s="24">
        <v>0</v>
      </c>
      <c r="Q38" s="24" t="s">
        <v>83</v>
      </c>
      <c r="R38" s="24"/>
      <c r="S38" s="20">
        <f t="shared" si="18"/>
        <v>2</v>
      </c>
      <c r="T38" s="20">
        <v>0</v>
      </c>
      <c r="U38" s="20"/>
      <c r="V38" s="20"/>
      <c r="W38" s="21">
        <f>IF(B38=0,0,(S38-U38-V38)/B38)</f>
        <v>0.4</v>
      </c>
      <c r="X38" s="21">
        <f t="shared" si="19"/>
        <v>0</v>
      </c>
      <c r="Y38" s="22">
        <f t="shared" si="20"/>
        <v>1</v>
      </c>
      <c r="Z38" s="44">
        <f t="shared" si="21"/>
        <v>0</v>
      </c>
      <c r="AA38" s="31">
        <f t="shared" si="22"/>
        <v>2</v>
      </c>
      <c r="AB38" s="31"/>
    </row>
    <row r="39" spans="1:29" ht="32.25" customHeight="1" thickTop="1" thickBot="1" x14ac:dyDescent="0.3">
      <c r="A39" s="6" t="s">
        <v>45</v>
      </c>
      <c r="B39" s="20">
        <v>20</v>
      </c>
      <c r="C39" s="20">
        <v>1</v>
      </c>
      <c r="D39" s="20">
        <f t="shared" ref="D39:D62" si="23">B39+C39</f>
        <v>21</v>
      </c>
      <c r="E39" s="20">
        <v>2</v>
      </c>
      <c r="F39" s="20">
        <v>0</v>
      </c>
      <c r="G39" s="20">
        <v>2</v>
      </c>
      <c r="H39" s="20">
        <v>0</v>
      </c>
      <c r="I39" s="21">
        <f>IF(E39=0,0,G39/E39)</f>
        <v>1</v>
      </c>
      <c r="J39" s="11">
        <f t="shared" si="15"/>
        <v>0</v>
      </c>
      <c r="K39" s="50">
        <f t="shared" si="16"/>
        <v>0</v>
      </c>
      <c r="L39" s="50">
        <f t="shared" si="17"/>
        <v>0</v>
      </c>
      <c r="M39" s="24">
        <v>0</v>
      </c>
      <c r="N39" s="24">
        <v>0</v>
      </c>
      <c r="O39" s="24">
        <v>0</v>
      </c>
      <c r="P39" s="24">
        <v>0</v>
      </c>
      <c r="Q39" s="24"/>
      <c r="R39" s="24"/>
      <c r="S39" s="20">
        <f t="shared" si="18"/>
        <v>2</v>
      </c>
      <c r="T39" s="20">
        <v>0</v>
      </c>
      <c r="U39" s="20"/>
      <c r="V39" s="20"/>
      <c r="W39" s="21">
        <f>IF(B39=0,0,(S39-U39-V39)/B39)</f>
        <v>0.1</v>
      </c>
      <c r="X39" s="21">
        <f t="shared" si="19"/>
        <v>0</v>
      </c>
      <c r="Y39" s="22">
        <f t="shared" si="20"/>
        <v>1</v>
      </c>
      <c r="Z39" s="44">
        <f t="shared" si="21"/>
        <v>0</v>
      </c>
      <c r="AA39" s="31">
        <f t="shared" si="22"/>
        <v>2</v>
      </c>
      <c r="AB39" s="31"/>
    </row>
    <row r="40" spans="1:29" ht="32.25" customHeight="1" thickTop="1" thickBot="1" x14ac:dyDescent="0.3">
      <c r="A40" s="6" t="s">
        <v>56</v>
      </c>
      <c r="B40" s="20">
        <v>30</v>
      </c>
      <c r="C40" s="20">
        <v>0</v>
      </c>
      <c r="D40" s="20">
        <f t="shared" si="23"/>
        <v>30</v>
      </c>
      <c r="E40" s="20">
        <v>18</v>
      </c>
      <c r="F40" s="20">
        <v>0</v>
      </c>
      <c r="G40" s="20">
        <v>17</v>
      </c>
      <c r="H40" s="20">
        <v>0</v>
      </c>
      <c r="I40" s="21">
        <f>IF(B40=0,0,G40/E40)</f>
        <v>0.94444444444444442</v>
      </c>
      <c r="J40" s="11">
        <f t="shared" si="15"/>
        <v>0</v>
      </c>
      <c r="K40" s="50">
        <f t="shared" si="16"/>
        <v>1</v>
      </c>
      <c r="L40" s="50">
        <f t="shared" si="17"/>
        <v>0</v>
      </c>
      <c r="M40" s="24">
        <v>0</v>
      </c>
      <c r="N40" s="24">
        <v>0</v>
      </c>
      <c r="O40" s="24">
        <v>0</v>
      </c>
      <c r="P40" s="24">
        <v>0</v>
      </c>
      <c r="Q40" s="24"/>
      <c r="R40" s="24"/>
      <c r="S40" s="20">
        <f t="shared" si="18"/>
        <v>17</v>
      </c>
      <c r="T40" s="20">
        <v>0</v>
      </c>
      <c r="U40" s="20">
        <v>7</v>
      </c>
      <c r="V40" s="20"/>
      <c r="W40" s="21">
        <f>IF(B40=0,0,(S40-U40-V40)/B40)</f>
        <v>0.33333333333333331</v>
      </c>
      <c r="X40" s="21">
        <f>IF(C40=0,0,(T40-V40-W40)/C40)</f>
        <v>0</v>
      </c>
      <c r="Y40" s="22">
        <f t="shared" si="20"/>
        <v>0.55555555555555558</v>
      </c>
      <c r="Z40" s="44">
        <f t="shared" si="21"/>
        <v>0</v>
      </c>
      <c r="AA40" s="31">
        <f t="shared" si="22"/>
        <v>10</v>
      </c>
      <c r="AB40" s="31"/>
    </row>
    <row r="41" spans="1:29" s="34" customFormat="1" ht="32.25" customHeight="1" thickTop="1" thickBot="1" x14ac:dyDescent="0.3">
      <c r="A41" s="38" t="s">
        <v>58</v>
      </c>
      <c r="B41" s="31">
        <v>5</v>
      </c>
      <c r="C41" s="31">
        <v>1</v>
      </c>
      <c r="D41" s="31">
        <f t="shared" si="23"/>
        <v>6</v>
      </c>
      <c r="E41" s="31">
        <v>2</v>
      </c>
      <c r="F41" s="20">
        <v>0</v>
      </c>
      <c r="G41" s="31">
        <v>2</v>
      </c>
      <c r="H41" s="31">
        <v>0</v>
      </c>
      <c r="I41" s="21">
        <f>IF(E41=0,0,G41/E41)</f>
        <v>1</v>
      </c>
      <c r="J41" s="11">
        <f t="shared" si="15"/>
        <v>0</v>
      </c>
      <c r="K41" s="50">
        <f t="shared" si="16"/>
        <v>0</v>
      </c>
      <c r="L41" s="55">
        <f t="shared" si="17"/>
        <v>0</v>
      </c>
      <c r="M41" s="24">
        <v>0</v>
      </c>
      <c r="N41" s="33">
        <v>0</v>
      </c>
      <c r="O41" s="24">
        <v>0</v>
      </c>
      <c r="P41" s="24">
        <v>0</v>
      </c>
      <c r="Q41" s="33" t="s">
        <v>89</v>
      </c>
      <c r="R41" s="33"/>
      <c r="S41" s="31">
        <f t="shared" si="18"/>
        <v>2</v>
      </c>
      <c r="T41" s="31">
        <v>0</v>
      </c>
      <c r="U41" s="31">
        <v>1</v>
      </c>
      <c r="V41" s="31"/>
      <c r="W41" s="36">
        <f t="shared" ref="W41:W63" si="24">(S41-U41-V41)/B41</f>
        <v>0.2</v>
      </c>
      <c r="X41" s="43">
        <f>IF(C41=0,0,T41/C41)</f>
        <v>0</v>
      </c>
      <c r="Y41" s="22">
        <f t="shared" si="20"/>
        <v>0.5</v>
      </c>
      <c r="Z41" s="44">
        <f t="shared" si="21"/>
        <v>0</v>
      </c>
      <c r="AA41" s="31">
        <f t="shared" si="22"/>
        <v>1</v>
      </c>
      <c r="AB41" s="31"/>
    </row>
    <row r="42" spans="1:29" s="34" customFormat="1" ht="32.25" customHeight="1" thickTop="1" thickBot="1" x14ac:dyDescent="0.3">
      <c r="A42" s="38" t="s">
        <v>73</v>
      </c>
      <c r="B42" s="31">
        <v>5</v>
      </c>
      <c r="C42" s="31">
        <v>1</v>
      </c>
      <c r="D42" s="31">
        <f>B42+C42</f>
        <v>6</v>
      </c>
      <c r="E42" s="31">
        <v>0</v>
      </c>
      <c r="F42" s="20">
        <v>0</v>
      </c>
      <c r="G42" s="31">
        <v>0</v>
      </c>
      <c r="H42" s="31">
        <v>0</v>
      </c>
      <c r="I42" s="21">
        <f>IF(E42=0,0,G42/E42)</f>
        <v>0</v>
      </c>
      <c r="J42" s="11">
        <f>IF(F42=0,0,H42/F42)</f>
        <v>0</v>
      </c>
      <c r="K42" s="50">
        <f>E42-G42</f>
        <v>0</v>
      </c>
      <c r="L42" s="55">
        <f>F42-H42</f>
        <v>0</v>
      </c>
      <c r="M42" s="24">
        <v>0</v>
      </c>
      <c r="N42" s="33">
        <v>0</v>
      </c>
      <c r="O42" s="24">
        <v>0</v>
      </c>
      <c r="P42" s="24">
        <v>0</v>
      </c>
      <c r="Q42" s="33"/>
      <c r="R42" s="33"/>
      <c r="S42" s="31">
        <f t="shared" ref="S42:S47" si="25">G42+O42</f>
        <v>0</v>
      </c>
      <c r="T42" s="31">
        <v>0</v>
      </c>
      <c r="U42" s="31"/>
      <c r="V42" s="31"/>
      <c r="W42" s="36">
        <f t="shared" ref="W42:W47" si="26">(S42-U42-V42)/B42</f>
        <v>0</v>
      </c>
      <c r="X42" s="43">
        <f>IF(C42=0,0,T42/C42)</f>
        <v>0</v>
      </c>
      <c r="Y42" s="22">
        <f t="shared" si="20"/>
        <v>0</v>
      </c>
      <c r="Z42" s="44">
        <f t="shared" si="21"/>
        <v>0</v>
      </c>
      <c r="AA42" s="31">
        <f>S42-U42-V42</f>
        <v>0</v>
      </c>
      <c r="AB42" s="31"/>
    </row>
    <row r="43" spans="1:29" s="34" customFormat="1" ht="32.25" customHeight="1" thickTop="1" thickBot="1" x14ac:dyDescent="0.3">
      <c r="A43" s="38" t="s">
        <v>64</v>
      </c>
      <c r="B43" s="31">
        <v>23</v>
      </c>
      <c r="C43" s="31">
        <v>1</v>
      </c>
      <c r="D43" s="31">
        <f t="shared" ref="D43:D50" si="27">B43+C43</f>
        <v>24</v>
      </c>
      <c r="E43" s="31">
        <v>0</v>
      </c>
      <c r="F43" s="20">
        <v>0</v>
      </c>
      <c r="G43" s="31">
        <v>0</v>
      </c>
      <c r="H43" s="31">
        <v>0</v>
      </c>
      <c r="I43" s="21">
        <v>0</v>
      </c>
      <c r="J43" s="11">
        <f t="shared" si="15"/>
        <v>0</v>
      </c>
      <c r="K43" s="50">
        <f t="shared" ref="K43:L47" si="28">E43-G43</f>
        <v>0</v>
      </c>
      <c r="L43" s="55">
        <f t="shared" si="28"/>
        <v>0</v>
      </c>
      <c r="M43" s="24">
        <v>0</v>
      </c>
      <c r="N43" s="33">
        <v>0</v>
      </c>
      <c r="O43" s="24">
        <v>0</v>
      </c>
      <c r="P43" s="24">
        <v>0</v>
      </c>
      <c r="Q43" s="33"/>
      <c r="R43" s="33"/>
      <c r="S43" s="31">
        <f t="shared" si="25"/>
        <v>0</v>
      </c>
      <c r="T43" s="31">
        <v>0</v>
      </c>
      <c r="U43" s="31"/>
      <c r="V43" s="31"/>
      <c r="W43" s="36">
        <f t="shared" si="26"/>
        <v>0</v>
      </c>
      <c r="X43" s="46">
        <f t="shared" si="19"/>
        <v>0</v>
      </c>
      <c r="Y43" s="22">
        <f t="shared" si="20"/>
        <v>0</v>
      </c>
      <c r="Z43" s="44">
        <f t="shared" si="21"/>
        <v>0</v>
      </c>
      <c r="AA43" s="31">
        <f t="shared" si="22"/>
        <v>0</v>
      </c>
      <c r="AB43" s="31"/>
    </row>
    <row r="44" spans="1:29" s="34" customFormat="1" ht="32.25" customHeight="1" thickTop="1" thickBot="1" x14ac:dyDescent="0.3">
      <c r="A44" s="38" t="s">
        <v>77</v>
      </c>
      <c r="B44" s="31">
        <v>7</v>
      </c>
      <c r="C44" s="31">
        <v>1</v>
      </c>
      <c r="D44" s="31">
        <f>B44+C44</f>
        <v>8</v>
      </c>
      <c r="E44" s="31">
        <v>4</v>
      </c>
      <c r="F44" s="20">
        <v>0</v>
      </c>
      <c r="G44" s="31">
        <v>2</v>
      </c>
      <c r="H44" s="31">
        <v>0</v>
      </c>
      <c r="I44" s="21">
        <v>0</v>
      </c>
      <c r="J44" s="11">
        <f>IF(F44=0,0,H44/F44)</f>
        <v>0</v>
      </c>
      <c r="K44" s="50">
        <f>E44-G44</f>
        <v>2</v>
      </c>
      <c r="L44" s="55">
        <f>F44-H44</f>
        <v>0</v>
      </c>
      <c r="M44" s="24">
        <v>0</v>
      </c>
      <c r="N44" s="33">
        <v>0</v>
      </c>
      <c r="O44" s="24">
        <v>0</v>
      </c>
      <c r="P44" s="24">
        <v>0</v>
      </c>
      <c r="Q44" s="33" t="s">
        <v>86</v>
      </c>
      <c r="R44" s="33"/>
      <c r="S44" s="31">
        <f t="shared" si="25"/>
        <v>2</v>
      </c>
      <c r="T44" s="31">
        <v>0</v>
      </c>
      <c r="U44" s="31"/>
      <c r="V44" s="31"/>
      <c r="W44" s="36">
        <f t="shared" si="26"/>
        <v>0.2857142857142857</v>
      </c>
      <c r="X44" s="21">
        <f>T44/C44</f>
        <v>0</v>
      </c>
      <c r="Y44" s="22">
        <f t="shared" si="20"/>
        <v>0.5</v>
      </c>
      <c r="Z44" s="44">
        <f>IF(F44=0,0,(T44-U44-V44)/F44)</f>
        <v>0</v>
      </c>
      <c r="AA44" s="31">
        <f>S44-U44-V44</f>
        <v>2</v>
      </c>
      <c r="AB44" s="31"/>
    </row>
    <row r="45" spans="1:29" s="34" customFormat="1" ht="32.25" customHeight="1" thickTop="1" thickBot="1" x14ac:dyDescent="0.3">
      <c r="A45" s="38" t="s">
        <v>65</v>
      </c>
      <c r="B45" s="31">
        <v>17</v>
      </c>
      <c r="C45" s="31">
        <v>1</v>
      </c>
      <c r="D45" s="31">
        <f t="shared" si="27"/>
        <v>18</v>
      </c>
      <c r="E45" s="31">
        <v>1</v>
      </c>
      <c r="F45" s="20">
        <v>0</v>
      </c>
      <c r="G45" s="31">
        <v>0</v>
      </c>
      <c r="H45" s="31">
        <v>0</v>
      </c>
      <c r="I45" s="21">
        <v>0</v>
      </c>
      <c r="J45" s="11">
        <f t="shared" si="15"/>
        <v>0</v>
      </c>
      <c r="K45" s="50">
        <f t="shared" si="28"/>
        <v>1</v>
      </c>
      <c r="L45" s="55">
        <f t="shared" si="28"/>
        <v>0</v>
      </c>
      <c r="M45" s="24">
        <v>0</v>
      </c>
      <c r="N45" s="33">
        <v>0</v>
      </c>
      <c r="O45" s="24">
        <v>0</v>
      </c>
      <c r="P45" s="24">
        <v>0</v>
      </c>
      <c r="Q45" s="33"/>
      <c r="R45" s="33"/>
      <c r="S45" s="31">
        <f t="shared" si="25"/>
        <v>0</v>
      </c>
      <c r="T45" s="31">
        <v>0</v>
      </c>
      <c r="U45" s="31"/>
      <c r="V45" s="31"/>
      <c r="W45" s="36">
        <f t="shared" si="26"/>
        <v>0</v>
      </c>
      <c r="X45" s="21">
        <f t="shared" si="19"/>
        <v>0</v>
      </c>
      <c r="Y45" s="22">
        <f t="shared" si="20"/>
        <v>0</v>
      </c>
      <c r="Z45" s="44">
        <f t="shared" si="21"/>
        <v>0</v>
      </c>
      <c r="AA45" s="31">
        <f t="shared" si="22"/>
        <v>0</v>
      </c>
      <c r="AB45" s="31"/>
    </row>
    <row r="46" spans="1:29" s="34" customFormat="1" ht="32.25" customHeight="1" thickTop="1" thickBot="1" x14ac:dyDescent="0.3">
      <c r="A46" s="6" t="s">
        <v>53</v>
      </c>
      <c r="B46" s="31">
        <v>17</v>
      </c>
      <c r="C46" s="31">
        <v>1</v>
      </c>
      <c r="D46" s="20">
        <f t="shared" si="27"/>
        <v>18</v>
      </c>
      <c r="E46" s="37">
        <v>1</v>
      </c>
      <c r="F46" s="20">
        <v>0</v>
      </c>
      <c r="G46" s="31">
        <v>0</v>
      </c>
      <c r="H46" s="31">
        <v>0</v>
      </c>
      <c r="I46" s="21">
        <f>IF(E46=0,0,G46/E46)</f>
        <v>0</v>
      </c>
      <c r="J46" s="11">
        <f>IF(F46=0,0,H46/F46)</f>
        <v>0</v>
      </c>
      <c r="K46" s="50">
        <f t="shared" si="28"/>
        <v>1</v>
      </c>
      <c r="L46" s="55">
        <f t="shared" si="28"/>
        <v>0</v>
      </c>
      <c r="M46" s="24">
        <v>0</v>
      </c>
      <c r="N46" s="33">
        <v>0</v>
      </c>
      <c r="O46" s="24">
        <v>0</v>
      </c>
      <c r="P46" s="24">
        <v>0</v>
      </c>
      <c r="Q46" s="33"/>
      <c r="R46" s="33"/>
      <c r="S46" s="31">
        <f t="shared" si="25"/>
        <v>0</v>
      </c>
      <c r="T46" s="31">
        <v>0</v>
      </c>
      <c r="U46" s="31"/>
      <c r="V46" s="31"/>
      <c r="W46" s="36">
        <f t="shared" si="26"/>
        <v>0</v>
      </c>
      <c r="X46" s="21">
        <f>T46/C46</f>
        <v>0</v>
      </c>
      <c r="Y46" s="22">
        <f t="shared" si="20"/>
        <v>0</v>
      </c>
      <c r="Z46" s="44">
        <f t="shared" si="21"/>
        <v>0</v>
      </c>
      <c r="AA46" s="31">
        <f>S46-U46-V46</f>
        <v>0</v>
      </c>
      <c r="AB46" s="31"/>
    </row>
    <row r="47" spans="1:29" s="34" customFormat="1" ht="32.25" customHeight="1" thickTop="1" thickBot="1" x14ac:dyDescent="0.3">
      <c r="A47" s="6" t="s">
        <v>78</v>
      </c>
      <c r="B47" s="31">
        <v>17</v>
      </c>
      <c r="C47" s="31">
        <v>1</v>
      </c>
      <c r="D47" s="20">
        <f>B47+C47</f>
        <v>18</v>
      </c>
      <c r="E47" s="37">
        <v>3</v>
      </c>
      <c r="F47" s="20">
        <v>0</v>
      </c>
      <c r="G47" s="31">
        <v>3</v>
      </c>
      <c r="H47" s="31">
        <v>0</v>
      </c>
      <c r="I47" s="21">
        <v>0</v>
      </c>
      <c r="J47" s="11">
        <f>IF(F47=0,0,H47/F47)</f>
        <v>0</v>
      </c>
      <c r="K47" s="50">
        <f t="shared" si="28"/>
        <v>0</v>
      </c>
      <c r="L47" s="55">
        <f t="shared" si="28"/>
        <v>0</v>
      </c>
      <c r="M47" s="24">
        <v>0</v>
      </c>
      <c r="N47" s="33">
        <v>0</v>
      </c>
      <c r="O47" s="24">
        <v>0</v>
      </c>
      <c r="P47" s="24">
        <v>0</v>
      </c>
      <c r="Q47" s="33"/>
      <c r="R47" s="33"/>
      <c r="S47" s="31">
        <f t="shared" si="25"/>
        <v>3</v>
      </c>
      <c r="T47" s="31">
        <v>0</v>
      </c>
      <c r="U47" s="31"/>
      <c r="V47" s="31"/>
      <c r="W47" s="36">
        <f t="shared" si="26"/>
        <v>0.17647058823529413</v>
      </c>
      <c r="X47" s="21">
        <f>T47/C47</f>
        <v>0</v>
      </c>
      <c r="Y47" s="22">
        <f t="shared" si="20"/>
        <v>1</v>
      </c>
      <c r="Z47" s="44">
        <f>IF(F47=0,0,(T47-U47-V47)/F47)</f>
        <v>0</v>
      </c>
      <c r="AA47" s="31">
        <f>S47-U47-V47</f>
        <v>3</v>
      </c>
      <c r="AB47" s="31"/>
    </row>
    <row r="48" spans="1:29" s="34" customFormat="1" ht="32.25" customHeight="1" thickTop="1" thickBot="1" x14ac:dyDescent="0.3">
      <c r="A48" s="6" t="s">
        <v>70</v>
      </c>
      <c r="B48" s="31">
        <v>25</v>
      </c>
      <c r="C48" s="31">
        <v>1</v>
      </c>
      <c r="D48" s="20">
        <f t="shared" si="27"/>
        <v>26</v>
      </c>
      <c r="E48" s="37">
        <v>1</v>
      </c>
      <c r="F48" s="20">
        <v>0</v>
      </c>
      <c r="G48" s="31">
        <v>1</v>
      </c>
      <c r="H48" s="31">
        <v>0</v>
      </c>
      <c r="I48" s="21">
        <v>0</v>
      </c>
      <c r="J48" s="11">
        <f t="shared" si="15"/>
        <v>0</v>
      </c>
      <c r="K48" s="50">
        <f t="shared" si="16"/>
        <v>0</v>
      </c>
      <c r="L48" s="55">
        <f t="shared" si="17"/>
        <v>0</v>
      </c>
      <c r="M48" s="24">
        <v>0</v>
      </c>
      <c r="N48" s="33">
        <v>0</v>
      </c>
      <c r="O48" s="24">
        <v>0</v>
      </c>
      <c r="P48" s="24">
        <v>0</v>
      </c>
      <c r="Q48" s="33"/>
      <c r="R48" s="33"/>
      <c r="S48" s="31">
        <f t="shared" si="18"/>
        <v>1</v>
      </c>
      <c r="T48" s="31">
        <v>0</v>
      </c>
      <c r="U48" s="31"/>
      <c r="V48" s="31"/>
      <c r="W48" s="36">
        <f t="shared" si="24"/>
        <v>0.04</v>
      </c>
      <c r="X48" s="21">
        <f t="shared" si="19"/>
        <v>0</v>
      </c>
      <c r="Y48" s="22">
        <f t="shared" si="20"/>
        <v>1</v>
      </c>
      <c r="Z48" s="44">
        <f t="shared" si="21"/>
        <v>0</v>
      </c>
      <c r="AA48" s="31">
        <f t="shared" si="22"/>
        <v>1</v>
      </c>
      <c r="AB48" s="31"/>
    </row>
    <row r="49" spans="1:28" s="34" customFormat="1" ht="32.25" customHeight="1" thickTop="1" thickBot="1" x14ac:dyDescent="0.3">
      <c r="A49" s="6" t="s">
        <v>55</v>
      </c>
      <c r="B49" s="31">
        <v>30</v>
      </c>
      <c r="C49" s="31">
        <v>0</v>
      </c>
      <c r="D49" s="20">
        <f t="shared" si="27"/>
        <v>30</v>
      </c>
      <c r="E49" s="37">
        <v>11</v>
      </c>
      <c r="F49" s="37">
        <v>0</v>
      </c>
      <c r="G49" s="31">
        <v>10</v>
      </c>
      <c r="H49" s="31">
        <v>0</v>
      </c>
      <c r="I49" s="32">
        <f>IF(E49=0,0,G49/E49)</f>
        <v>0.90909090909090906</v>
      </c>
      <c r="J49" s="11">
        <f t="shared" si="15"/>
        <v>0</v>
      </c>
      <c r="K49" s="50">
        <f t="shared" si="16"/>
        <v>1</v>
      </c>
      <c r="L49" s="55">
        <v>0</v>
      </c>
      <c r="M49" s="24">
        <v>0</v>
      </c>
      <c r="N49" s="33">
        <v>0</v>
      </c>
      <c r="O49" s="24">
        <v>0</v>
      </c>
      <c r="P49" s="24">
        <v>0</v>
      </c>
      <c r="Q49" s="33"/>
      <c r="R49" s="33"/>
      <c r="S49" s="31">
        <f t="shared" si="18"/>
        <v>10</v>
      </c>
      <c r="T49" s="31">
        <v>0</v>
      </c>
      <c r="U49" s="31">
        <v>3</v>
      </c>
      <c r="V49" s="31"/>
      <c r="W49" s="36">
        <f t="shared" si="24"/>
        <v>0.23333333333333334</v>
      </c>
      <c r="X49" s="21">
        <f>IF(C49=0,0,T49/C49)</f>
        <v>0</v>
      </c>
      <c r="Y49" s="22">
        <f>IF(E49=0,0,(S49-U49-V49)/E49)</f>
        <v>0.63636363636363635</v>
      </c>
      <c r="Z49" s="44">
        <f t="shared" si="21"/>
        <v>0</v>
      </c>
      <c r="AA49" s="31">
        <f t="shared" si="22"/>
        <v>7</v>
      </c>
      <c r="AB49" s="31"/>
    </row>
    <row r="50" spans="1:28" s="34" customFormat="1" ht="32.25" customHeight="1" thickTop="1" thickBot="1" x14ac:dyDescent="0.3">
      <c r="A50" s="6" t="s">
        <v>46</v>
      </c>
      <c r="B50" s="31">
        <v>38</v>
      </c>
      <c r="C50" s="31">
        <v>1</v>
      </c>
      <c r="D50" s="20">
        <f t="shared" si="27"/>
        <v>39</v>
      </c>
      <c r="E50" s="37">
        <v>0</v>
      </c>
      <c r="F50" s="37">
        <v>0</v>
      </c>
      <c r="G50" s="31">
        <v>0</v>
      </c>
      <c r="H50" s="31">
        <v>0</v>
      </c>
      <c r="I50" s="32">
        <f>IF(E50=0,0,G50/E50)</f>
        <v>0</v>
      </c>
      <c r="J50" s="11">
        <f t="shared" si="15"/>
        <v>0</v>
      </c>
      <c r="K50" s="50">
        <f t="shared" si="16"/>
        <v>0</v>
      </c>
      <c r="L50" s="55">
        <f t="shared" si="17"/>
        <v>0</v>
      </c>
      <c r="M50" s="24">
        <v>0</v>
      </c>
      <c r="N50" s="33">
        <v>0</v>
      </c>
      <c r="O50" s="24">
        <v>0</v>
      </c>
      <c r="P50" s="24">
        <v>0</v>
      </c>
      <c r="Q50" s="33"/>
      <c r="R50" s="33"/>
      <c r="S50" s="31">
        <f t="shared" si="18"/>
        <v>0</v>
      </c>
      <c r="T50" s="31">
        <v>0</v>
      </c>
      <c r="U50" s="31"/>
      <c r="V50" s="31"/>
      <c r="W50" s="36">
        <f t="shared" si="24"/>
        <v>0</v>
      </c>
      <c r="X50" s="21">
        <f t="shared" si="19"/>
        <v>0</v>
      </c>
      <c r="Y50" s="22">
        <f t="shared" si="20"/>
        <v>0</v>
      </c>
      <c r="Z50" s="44">
        <f t="shared" si="21"/>
        <v>0</v>
      </c>
      <c r="AA50" s="31">
        <f t="shared" si="22"/>
        <v>0</v>
      </c>
      <c r="AB50" s="31"/>
    </row>
    <row r="51" spans="1:28" ht="32.25" customHeight="1" thickTop="1" thickBot="1" x14ac:dyDescent="0.3">
      <c r="A51" s="6" t="s">
        <v>39</v>
      </c>
      <c r="B51" s="20">
        <v>23</v>
      </c>
      <c r="C51" s="20">
        <v>1</v>
      </c>
      <c r="D51" s="20">
        <f t="shared" si="23"/>
        <v>24</v>
      </c>
      <c r="E51" s="64">
        <v>12</v>
      </c>
      <c r="F51" s="64">
        <v>0</v>
      </c>
      <c r="G51" s="20">
        <v>1</v>
      </c>
      <c r="H51" s="20">
        <v>0</v>
      </c>
      <c r="I51" s="32">
        <f>IF(B51=0,0,G51/B51)</f>
        <v>4.3478260869565216E-2</v>
      </c>
      <c r="J51" s="11">
        <f t="shared" si="15"/>
        <v>0</v>
      </c>
      <c r="K51" s="50">
        <f t="shared" ref="K51:K59" si="29">B51-G51</f>
        <v>22</v>
      </c>
      <c r="L51" s="50">
        <f t="shared" si="17"/>
        <v>0</v>
      </c>
      <c r="M51" s="64">
        <v>0</v>
      </c>
      <c r="N51" s="64">
        <v>0</v>
      </c>
      <c r="O51" s="24">
        <v>0</v>
      </c>
      <c r="P51" s="24">
        <v>0</v>
      </c>
      <c r="Q51" s="24"/>
      <c r="R51" s="24"/>
      <c r="S51" s="20">
        <f t="shared" si="18"/>
        <v>1</v>
      </c>
      <c r="T51" s="20">
        <v>0</v>
      </c>
      <c r="U51" s="20"/>
      <c r="V51" s="20"/>
      <c r="W51" s="22">
        <f t="shared" si="24"/>
        <v>4.3478260869565216E-2</v>
      </c>
      <c r="X51" s="21">
        <f t="shared" si="19"/>
        <v>0</v>
      </c>
      <c r="Y51" s="36">
        <f>IF(B51=0,0,(S51-U51-V51)/B51)</f>
        <v>4.3478260869565216E-2</v>
      </c>
      <c r="Z51" s="44">
        <f t="shared" si="21"/>
        <v>0</v>
      </c>
      <c r="AA51" s="31">
        <f t="shared" si="22"/>
        <v>1</v>
      </c>
      <c r="AB51" s="31"/>
    </row>
    <row r="52" spans="1:28" ht="32.25" customHeight="1" thickTop="1" thickBot="1" x14ac:dyDescent="0.3">
      <c r="A52" s="6" t="s">
        <v>47</v>
      </c>
      <c r="B52" s="20">
        <v>24</v>
      </c>
      <c r="C52" s="20">
        <v>1</v>
      </c>
      <c r="D52" s="20">
        <f t="shared" si="23"/>
        <v>25</v>
      </c>
      <c r="E52" s="66"/>
      <c r="F52" s="65"/>
      <c r="G52" s="20">
        <v>4</v>
      </c>
      <c r="H52" s="20">
        <v>0</v>
      </c>
      <c r="I52" s="32">
        <f>IF(B52=0,0,G52/B52)</f>
        <v>0.16666666666666666</v>
      </c>
      <c r="J52" s="11">
        <f t="shared" si="15"/>
        <v>0</v>
      </c>
      <c r="K52" s="50">
        <f t="shared" si="29"/>
        <v>20</v>
      </c>
      <c r="L52" s="50">
        <v>0</v>
      </c>
      <c r="M52" s="65"/>
      <c r="N52" s="65"/>
      <c r="O52" s="24">
        <v>0</v>
      </c>
      <c r="P52" s="24">
        <v>0</v>
      </c>
      <c r="Q52" s="24"/>
      <c r="R52" s="24"/>
      <c r="S52" s="20">
        <f t="shared" si="18"/>
        <v>4</v>
      </c>
      <c r="T52" s="20">
        <v>0</v>
      </c>
      <c r="U52" s="20"/>
      <c r="V52" s="20"/>
      <c r="W52" s="22">
        <f t="shared" si="24"/>
        <v>0.16666666666666666</v>
      </c>
      <c r="X52" s="43">
        <f t="shared" si="19"/>
        <v>0</v>
      </c>
      <c r="Y52" s="36">
        <f t="shared" ref="Y52:Y58" si="30">IF(B52=0,0,(S52-U52-V52)/B52)</f>
        <v>0.16666666666666666</v>
      </c>
      <c r="Z52" s="44">
        <f t="shared" si="21"/>
        <v>0</v>
      </c>
      <c r="AA52" s="31">
        <f t="shared" si="22"/>
        <v>4</v>
      </c>
      <c r="AB52" s="31"/>
    </row>
    <row r="53" spans="1:28" ht="32.25" customHeight="1" thickTop="1" thickBot="1" x14ac:dyDescent="0.3">
      <c r="A53" s="6" t="s">
        <v>74</v>
      </c>
      <c r="B53" s="20">
        <v>20</v>
      </c>
      <c r="C53" s="20">
        <v>1</v>
      </c>
      <c r="D53" s="20">
        <f t="shared" si="23"/>
        <v>21</v>
      </c>
      <c r="E53" s="66"/>
      <c r="F53" s="66"/>
      <c r="G53" s="20">
        <v>0</v>
      </c>
      <c r="H53" s="20">
        <v>0</v>
      </c>
      <c r="I53" s="32">
        <f>IF(B53=0,0,G53/B53)</f>
        <v>0</v>
      </c>
      <c r="J53" s="11">
        <f t="shared" si="15"/>
        <v>0</v>
      </c>
      <c r="K53" s="50">
        <f t="shared" si="29"/>
        <v>20</v>
      </c>
      <c r="L53" s="50">
        <f>F53-H53</f>
        <v>0</v>
      </c>
      <c r="M53" s="66"/>
      <c r="N53" s="67"/>
      <c r="O53" s="24">
        <v>0</v>
      </c>
      <c r="P53" s="24">
        <v>0</v>
      </c>
      <c r="Q53" s="24"/>
      <c r="R53" s="24"/>
      <c r="S53" s="20">
        <f t="shared" si="18"/>
        <v>0</v>
      </c>
      <c r="T53" s="20">
        <v>0</v>
      </c>
      <c r="U53" s="20"/>
      <c r="V53" s="20"/>
      <c r="W53" s="22">
        <f t="shared" si="24"/>
        <v>0</v>
      </c>
      <c r="X53" s="46">
        <f t="shared" si="19"/>
        <v>0</v>
      </c>
      <c r="Y53" s="36">
        <f t="shared" si="30"/>
        <v>0</v>
      </c>
      <c r="Z53" s="44">
        <f t="shared" si="21"/>
        <v>0</v>
      </c>
      <c r="AA53" s="31">
        <f t="shared" si="22"/>
        <v>0</v>
      </c>
      <c r="AB53" s="31"/>
    </row>
    <row r="54" spans="1:28" ht="32.25" customHeight="1" thickTop="1" thickBot="1" x14ac:dyDescent="0.3">
      <c r="A54" s="6" t="s">
        <v>40</v>
      </c>
      <c r="B54" s="20">
        <v>10</v>
      </c>
      <c r="C54" s="20">
        <v>1</v>
      </c>
      <c r="D54" s="20">
        <f t="shared" si="23"/>
        <v>11</v>
      </c>
      <c r="E54" s="67"/>
      <c r="F54" s="67"/>
      <c r="G54" s="20">
        <v>1</v>
      </c>
      <c r="H54" s="20">
        <v>0</v>
      </c>
      <c r="I54" s="32">
        <f>IF(B54=0,0,G54/B54)</f>
        <v>0.1</v>
      </c>
      <c r="J54" s="11">
        <f t="shared" si="15"/>
        <v>0</v>
      </c>
      <c r="K54" s="50">
        <f t="shared" si="29"/>
        <v>9</v>
      </c>
      <c r="L54" s="50">
        <v>0</v>
      </c>
      <c r="M54" s="67"/>
      <c r="N54" s="42">
        <v>0</v>
      </c>
      <c r="O54" s="24">
        <v>0</v>
      </c>
      <c r="P54" s="24">
        <v>0</v>
      </c>
      <c r="Q54" s="24"/>
      <c r="R54" s="24"/>
      <c r="S54" s="20">
        <f t="shared" si="18"/>
        <v>1</v>
      </c>
      <c r="T54" s="20">
        <v>0</v>
      </c>
      <c r="U54" s="20"/>
      <c r="V54" s="20"/>
      <c r="W54" s="22">
        <f t="shared" si="24"/>
        <v>0.1</v>
      </c>
      <c r="X54" s="21">
        <f t="shared" si="19"/>
        <v>0</v>
      </c>
      <c r="Y54" s="36">
        <f>IF(E54=0,0,(S54-U54-V54)/E54)</f>
        <v>0</v>
      </c>
      <c r="Z54" s="44">
        <f t="shared" si="21"/>
        <v>0</v>
      </c>
      <c r="AA54" s="31">
        <f t="shared" si="22"/>
        <v>1</v>
      </c>
      <c r="AB54" s="31"/>
    </row>
    <row r="55" spans="1:28" ht="32.25" customHeight="1" thickTop="1" thickBot="1" x14ac:dyDescent="0.3">
      <c r="A55" s="6" t="s">
        <v>79</v>
      </c>
      <c r="B55" s="20">
        <v>15</v>
      </c>
      <c r="C55" s="20">
        <v>1</v>
      </c>
      <c r="D55" s="20">
        <f>B55+C55</f>
        <v>16</v>
      </c>
      <c r="E55" s="42">
        <v>3</v>
      </c>
      <c r="F55" s="57">
        <v>0</v>
      </c>
      <c r="G55" s="20">
        <v>3</v>
      </c>
      <c r="H55" s="20">
        <v>0</v>
      </c>
      <c r="I55" s="32">
        <f>IF(E55=0,0,G55/E55)</f>
        <v>1</v>
      </c>
      <c r="J55" s="11">
        <f>IF(F55=0,0,H55/F55)</f>
        <v>0</v>
      </c>
      <c r="K55" s="50">
        <f>B55-G55</f>
        <v>12</v>
      </c>
      <c r="L55" s="50">
        <f>F55-H55</f>
        <v>0</v>
      </c>
      <c r="M55" s="42">
        <v>0</v>
      </c>
      <c r="N55" s="42"/>
      <c r="O55" s="24">
        <v>0</v>
      </c>
      <c r="P55" s="24">
        <v>0</v>
      </c>
      <c r="Q55" s="24"/>
      <c r="R55" s="24"/>
      <c r="S55" s="20">
        <f>G55+O55</f>
        <v>3</v>
      </c>
      <c r="T55" s="20">
        <v>0</v>
      </c>
      <c r="U55" s="20"/>
      <c r="V55" s="20"/>
      <c r="W55" s="22">
        <f>(S55-U55-V55)/B55</f>
        <v>0.2</v>
      </c>
      <c r="X55" s="21">
        <f>T55/C55</f>
        <v>0</v>
      </c>
      <c r="Y55" s="36">
        <f>IF(B55=0,0,(S55-U55-V55)/B55)</f>
        <v>0.2</v>
      </c>
      <c r="Z55" s="44">
        <f>IF(F55=0,0,(T55-U55-V55)/F55)</f>
        <v>0</v>
      </c>
      <c r="AA55" s="31">
        <f>S55-U55-V55</f>
        <v>3</v>
      </c>
      <c r="AB55" s="31"/>
    </row>
    <row r="56" spans="1:28" ht="32.25" customHeight="1" thickTop="1" thickBot="1" x14ac:dyDescent="0.3">
      <c r="A56" s="6" t="s">
        <v>41</v>
      </c>
      <c r="B56" s="20">
        <v>10</v>
      </c>
      <c r="C56" s="20">
        <v>1</v>
      </c>
      <c r="D56" s="20">
        <f t="shared" si="23"/>
        <v>11</v>
      </c>
      <c r="E56" s="64">
        <v>40</v>
      </c>
      <c r="F56" s="64">
        <v>0</v>
      </c>
      <c r="G56" s="20">
        <v>2</v>
      </c>
      <c r="H56" s="20">
        <v>0</v>
      </c>
      <c r="I56" s="32">
        <f>IF(E56=0,0,G56/E56)</f>
        <v>0.05</v>
      </c>
      <c r="J56" s="11">
        <f t="shared" si="15"/>
        <v>0</v>
      </c>
      <c r="K56" s="50">
        <f t="shared" si="29"/>
        <v>8</v>
      </c>
      <c r="L56" s="50">
        <f>F56-H56</f>
        <v>0</v>
      </c>
      <c r="M56" s="64">
        <v>0</v>
      </c>
      <c r="N56" s="64">
        <v>0</v>
      </c>
      <c r="O56" s="24">
        <v>0</v>
      </c>
      <c r="P56" s="24">
        <v>0</v>
      </c>
      <c r="Q56" s="24"/>
      <c r="R56" s="24"/>
      <c r="S56" s="20">
        <f t="shared" si="18"/>
        <v>2</v>
      </c>
      <c r="T56" s="20">
        <v>0</v>
      </c>
      <c r="U56" s="20"/>
      <c r="V56" s="20"/>
      <c r="W56" s="22">
        <f t="shared" si="24"/>
        <v>0.2</v>
      </c>
      <c r="X56" s="21">
        <f t="shared" si="19"/>
        <v>0</v>
      </c>
      <c r="Y56" s="36">
        <f t="shared" si="30"/>
        <v>0.2</v>
      </c>
      <c r="Z56" s="44">
        <f t="shared" si="21"/>
        <v>0</v>
      </c>
      <c r="AA56" s="31">
        <f t="shared" si="22"/>
        <v>2</v>
      </c>
      <c r="AB56" s="31"/>
    </row>
    <row r="57" spans="1:28" ht="32.25" customHeight="1" thickTop="1" thickBot="1" x14ac:dyDescent="0.3">
      <c r="A57" s="6" t="s">
        <v>42</v>
      </c>
      <c r="B57" s="20">
        <v>10</v>
      </c>
      <c r="C57" s="20">
        <v>1</v>
      </c>
      <c r="D57" s="20">
        <f t="shared" si="23"/>
        <v>11</v>
      </c>
      <c r="E57" s="65"/>
      <c r="F57" s="66"/>
      <c r="G57" s="20">
        <v>2</v>
      </c>
      <c r="H57" s="20">
        <v>0</v>
      </c>
      <c r="I57" s="32">
        <f>IF(E57=0,0,G57/E57)</f>
        <v>0</v>
      </c>
      <c r="J57" s="11">
        <f t="shared" si="15"/>
        <v>0</v>
      </c>
      <c r="K57" s="50">
        <f t="shared" si="29"/>
        <v>8</v>
      </c>
      <c r="L57" s="50">
        <f>F57-H57</f>
        <v>0</v>
      </c>
      <c r="M57" s="66"/>
      <c r="N57" s="66"/>
      <c r="O57" s="24">
        <v>0</v>
      </c>
      <c r="P57" s="24">
        <v>0</v>
      </c>
      <c r="Q57" s="24"/>
      <c r="R57" s="24"/>
      <c r="S57" s="20">
        <f t="shared" si="18"/>
        <v>2</v>
      </c>
      <c r="T57" s="20">
        <v>0</v>
      </c>
      <c r="U57" s="20"/>
      <c r="V57" s="20"/>
      <c r="W57" s="22">
        <f t="shared" si="24"/>
        <v>0.2</v>
      </c>
      <c r="X57" s="21">
        <f t="shared" si="19"/>
        <v>0</v>
      </c>
      <c r="Y57" s="36">
        <f t="shared" si="30"/>
        <v>0.2</v>
      </c>
      <c r="Z57" s="44">
        <f t="shared" si="21"/>
        <v>0</v>
      </c>
      <c r="AA57" s="31">
        <f t="shared" si="22"/>
        <v>2</v>
      </c>
      <c r="AB57" s="31"/>
    </row>
    <row r="58" spans="1:28" ht="32.25" customHeight="1" thickTop="1" thickBot="1" x14ac:dyDescent="0.3">
      <c r="A58" s="6" t="s">
        <v>43</v>
      </c>
      <c r="B58" s="20">
        <v>10</v>
      </c>
      <c r="C58" s="20">
        <v>1</v>
      </c>
      <c r="D58" s="20">
        <f t="shared" si="23"/>
        <v>11</v>
      </c>
      <c r="E58" s="67"/>
      <c r="F58" s="67"/>
      <c r="G58" s="20">
        <v>1</v>
      </c>
      <c r="H58" s="20">
        <v>0</v>
      </c>
      <c r="I58" s="32">
        <f>IF(E58=0,0,G58/E58)</f>
        <v>0</v>
      </c>
      <c r="J58" s="11">
        <f t="shared" si="15"/>
        <v>0</v>
      </c>
      <c r="K58" s="50">
        <f t="shared" si="29"/>
        <v>9</v>
      </c>
      <c r="L58" s="50">
        <f>F58-H58</f>
        <v>0</v>
      </c>
      <c r="M58" s="67"/>
      <c r="N58" s="67"/>
      <c r="O58" s="24">
        <v>0</v>
      </c>
      <c r="P58" s="24">
        <v>0</v>
      </c>
      <c r="Q58" s="24"/>
      <c r="R58" s="24"/>
      <c r="S58" s="20">
        <f t="shared" si="18"/>
        <v>1</v>
      </c>
      <c r="T58" s="20">
        <v>0</v>
      </c>
      <c r="U58" s="20"/>
      <c r="V58" s="20"/>
      <c r="W58" s="22">
        <f t="shared" si="24"/>
        <v>0.1</v>
      </c>
      <c r="X58" s="22">
        <f t="shared" si="19"/>
        <v>0</v>
      </c>
      <c r="Y58" s="36">
        <f t="shared" si="30"/>
        <v>0.1</v>
      </c>
      <c r="Z58" s="44">
        <f t="shared" si="21"/>
        <v>0</v>
      </c>
      <c r="AA58" s="31">
        <f t="shared" si="22"/>
        <v>1</v>
      </c>
      <c r="AB58" s="31"/>
    </row>
    <row r="59" spans="1:28" ht="32.25" customHeight="1" thickTop="1" thickBot="1" x14ac:dyDescent="0.3">
      <c r="A59" s="41" t="s">
        <v>67</v>
      </c>
      <c r="B59" s="23">
        <v>2</v>
      </c>
      <c r="C59" s="23">
        <v>1</v>
      </c>
      <c r="D59" s="23">
        <f t="shared" si="23"/>
        <v>3</v>
      </c>
      <c r="E59" s="47">
        <v>2</v>
      </c>
      <c r="F59" s="47">
        <v>0</v>
      </c>
      <c r="G59" s="23">
        <v>2</v>
      </c>
      <c r="H59" s="23">
        <v>0</v>
      </c>
      <c r="I59" s="21">
        <v>0</v>
      </c>
      <c r="J59" s="11">
        <f t="shared" si="15"/>
        <v>0</v>
      </c>
      <c r="K59" s="50">
        <f t="shared" si="29"/>
        <v>0</v>
      </c>
      <c r="L59" s="49">
        <f>F59-H59</f>
        <v>0</v>
      </c>
      <c r="M59" s="47">
        <v>0</v>
      </c>
      <c r="N59" s="56"/>
      <c r="O59" s="24">
        <v>0</v>
      </c>
      <c r="P59" s="24">
        <v>0</v>
      </c>
      <c r="Q59" s="20"/>
      <c r="R59" s="20"/>
      <c r="S59" s="23">
        <f t="shared" si="18"/>
        <v>2</v>
      </c>
      <c r="T59" s="23">
        <v>0</v>
      </c>
      <c r="U59" s="23"/>
      <c r="V59" s="23"/>
      <c r="W59" s="22">
        <f t="shared" si="24"/>
        <v>1</v>
      </c>
      <c r="X59" s="44">
        <f t="shared" si="19"/>
        <v>0</v>
      </c>
      <c r="Y59" s="36">
        <f>IF(E59=0,0,(S59-U59-V59)/E59)</f>
        <v>1</v>
      </c>
      <c r="Z59" s="44">
        <f t="shared" si="21"/>
        <v>0</v>
      </c>
      <c r="AA59" s="37">
        <f t="shared" si="22"/>
        <v>2</v>
      </c>
      <c r="AB59" s="37"/>
    </row>
    <row r="60" spans="1:28" ht="32.25" customHeight="1" thickTop="1" thickBot="1" x14ac:dyDescent="0.3">
      <c r="A60" s="41" t="s">
        <v>66</v>
      </c>
      <c r="B60" s="23">
        <v>10</v>
      </c>
      <c r="C60" s="23">
        <v>1</v>
      </c>
      <c r="D60" s="23">
        <f t="shared" si="23"/>
        <v>11</v>
      </c>
      <c r="E60" s="47">
        <v>1</v>
      </c>
      <c r="F60" s="47">
        <v>0</v>
      </c>
      <c r="G60" s="23">
        <v>0</v>
      </c>
      <c r="H60" s="23">
        <v>0</v>
      </c>
      <c r="I60" s="32">
        <f>IF(E60=0,0,G60/E60)</f>
        <v>0</v>
      </c>
      <c r="J60" s="11">
        <f>IF(F60=0,0,H60/F60)</f>
        <v>0</v>
      </c>
      <c r="K60" s="50">
        <f>E60-G60</f>
        <v>1</v>
      </c>
      <c r="L60" s="49">
        <v>0</v>
      </c>
      <c r="M60" s="47">
        <v>0</v>
      </c>
      <c r="N60" s="47">
        <v>0</v>
      </c>
      <c r="O60" s="24">
        <v>0</v>
      </c>
      <c r="P60" s="24">
        <v>0</v>
      </c>
      <c r="Q60" s="20"/>
      <c r="R60" s="20"/>
      <c r="S60" s="23">
        <f>G60+O60</f>
        <v>0</v>
      </c>
      <c r="T60" s="23">
        <v>0</v>
      </c>
      <c r="U60" s="23"/>
      <c r="V60" s="23"/>
      <c r="W60" s="22">
        <f>(S60-U60-V60)/B60</f>
        <v>0</v>
      </c>
      <c r="X60" s="44">
        <f>T60/C60</f>
        <v>0</v>
      </c>
      <c r="Y60" s="36">
        <f>IF(E60=0,0,(S60-U60-V60)/E60)</f>
        <v>0</v>
      </c>
      <c r="Z60" s="44">
        <f t="shared" si="21"/>
        <v>0</v>
      </c>
      <c r="AA60" s="37">
        <f>S60-U60-V60</f>
        <v>0</v>
      </c>
      <c r="AB60" s="37"/>
    </row>
    <row r="61" spans="1:28" ht="32.25" customHeight="1" thickTop="1" thickBot="1" x14ac:dyDescent="0.3">
      <c r="A61" s="41" t="s">
        <v>69</v>
      </c>
      <c r="B61" s="23">
        <v>0</v>
      </c>
      <c r="C61" s="23">
        <v>17</v>
      </c>
      <c r="D61" s="23">
        <f>B61+C61</f>
        <v>17</v>
      </c>
      <c r="E61" s="47">
        <v>0</v>
      </c>
      <c r="F61" s="47">
        <v>0</v>
      </c>
      <c r="G61" s="23">
        <v>0</v>
      </c>
      <c r="H61" s="23">
        <v>0</v>
      </c>
      <c r="I61" s="32">
        <f>IF(E61=0,0,G61/E61)</f>
        <v>0</v>
      </c>
      <c r="J61" s="11">
        <f>IF(F61=0,0,H61/F61)</f>
        <v>0</v>
      </c>
      <c r="K61" s="50">
        <f>E61-G61</f>
        <v>0</v>
      </c>
      <c r="L61" s="49">
        <v>0</v>
      </c>
      <c r="M61" s="47">
        <v>0</v>
      </c>
      <c r="N61" s="47">
        <v>0</v>
      </c>
      <c r="O61" s="24">
        <v>0</v>
      </c>
      <c r="P61" s="24">
        <v>0</v>
      </c>
      <c r="Q61" s="20"/>
      <c r="R61" s="20"/>
      <c r="S61" s="23">
        <f>G61+O61</f>
        <v>0</v>
      </c>
      <c r="T61" s="23">
        <f>H61+P61</f>
        <v>0</v>
      </c>
      <c r="U61" s="23"/>
      <c r="V61" s="23"/>
      <c r="W61" s="22">
        <f>IF(B61=0,0,(S61-U61-V61)/B61)</f>
        <v>0</v>
      </c>
      <c r="X61" s="44">
        <f>T61/C61</f>
        <v>0</v>
      </c>
      <c r="Y61" s="36">
        <f>IF(E61=0,0,(S61-U61-V61)/E61)</f>
        <v>0</v>
      </c>
      <c r="Z61" s="44">
        <f t="shared" si="21"/>
        <v>0</v>
      </c>
      <c r="AA61" s="37">
        <f>T61-U61-V61</f>
        <v>0</v>
      </c>
      <c r="AB61" s="37">
        <f>T61-U61-V61</f>
        <v>0</v>
      </c>
    </row>
    <row r="62" spans="1:28" ht="32.25" customHeight="1" thickTop="1" thickBot="1" x14ac:dyDescent="0.3">
      <c r="A62" s="41" t="s">
        <v>68</v>
      </c>
      <c r="B62" s="23">
        <v>0</v>
      </c>
      <c r="C62" s="23">
        <v>13</v>
      </c>
      <c r="D62" s="23">
        <f t="shared" si="23"/>
        <v>13</v>
      </c>
      <c r="E62" s="47">
        <v>0</v>
      </c>
      <c r="F62" s="47">
        <v>0</v>
      </c>
      <c r="G62" s="23">
        <v>0</v>
      </c>
      <c r="H62" s="23">
        <v>0</v>
      </c>
      <c r="I62" s="32">
        <f>IF(E62=0,0,G62/E62)</f>
        <v>0</v>
      </c>
      <c r="J62" s="11">
        <f t="shared" si="15"/>
        <v>0</v>
      </c>
      <c r="K62" s="50">
        <f>E62-G62</f>
        <v>0</v>
      </c>
      <c r="L62" s="49">
        <v>0</v>
      </c>
      <c r="M62" s="47">
        <v>0</v>
      </c>
      <c r="N62" s="47">
        <v>0</v>
      </c>
      <c r="O62" s="24">
        <v>0</v>
      </c>
      <c r="P62" s="24">
        <v>0</v>
      </c>
      <c r="Q62" s="20"/>
      <c r="R62" s="20"/>
      <c r="S62" s="23">
        <f t="shared" si="18"/>
        <v>0</v>
      </c>
      <c r="T62" s="23">
        <v>0</v>
      </c>
      <c r="U62" s="23"/>
      <c r="V62" s="23"/>
      <c r="W62" s="22">
        <f>IF(B62=0,0,(S62-U62-V62)/B62)</f>
        <v>0</v>
      </c>
      <c r="X62" s="44">
        <f t="shared" si="19"/>
        <v>0</v>
      </c>
      <c r="Y62" s="36">
        <f>IF(E62=0,0,(S62-U62-V62)/E62)</f>
        <v>0</v>
      </c>
      <c r="Z62" s="44">
        <f t="shared" si="21"/>
        <v>0</v>
      </c>
      <c r="AA62" s="37">
        <f>S62-U62-V62</f>
        <v>0</v>
      </c>
      <c r="AB62" s="37">
        <f>T62-U62-V62</f>
        <v>0</v>
      </c>
    </row>
    <row r="63" spans="1:28" ht="32.25" customHeight="1" thickTop="1" thickBot="1" x14ac:dyDescent="0.3">
      <c r="A63" s="52" t="s">
        <v>11</v>
      </c>
      <c r="B63" s="25">
        <f t="shared" ref="B63:H63" si="31">SUM(B36:B62)</f>
        <v>413</v>
      </c>
      <c r="C63" s="25">
        <f t="shared" si="31"/>
        <v>53</v>
      </c>
      <c r="D63" s="25">
        <f t="shared" si="31"/>
        <v>466</v>
      </c>
      <c r="E63" s="25">
        <f t="shared" si="31"/>
        <v>105</v>
      </c>
      <c r="F63" s="25">
        <f t="shared" si="31"/>
        <v>0</v>
      </c>
      <c r="G63" s="25">
        <f t="shared" si="31"/>
        <v>56</v>
      </c>
      <c r="H63" s="25">
        <f t="shared" si="31"/>
        <v>0</v>
      </c>
      <c r="I63" s="26">
        <f>G63/E63</f>
        <v>0.53333333333333333</v>
      </c>
      <c r="J63" s="12">
        <f>IF(F63=0,0,H63/F63)</f>
        <v>0</v>
      </c>
      <c r="K63" s="61">
        <f t="shared" ref="K63:P63" si="32">SUM(K36:K62)</f>
        <v>116</v>
      </c>
      <c r="L63" s="61">
        <f t="shared" si="32"/>
        <v>0</v>
      </c>
      <c r="M63" s="61">
        <f t="shared" si="32"/>
        <v>0</v>
      </c>
      <c r="N63" s="61">
        <f t="shared" si="32"/>
        <v>0</v>
      </c>
      <c r="O63" s="53">
        <f t="shared" si="32"/>
        <v>0</v>
      </c>
      <c r="P63" s="53">
        <f t="shared" si="32"/>
        <v>0</v>
      </c>
      <c r="Q63" s="25"/>
      <c r="R63" s="25"/>
      <c r="S63" s="25">
        <f>SUM(S36:S62)</f>
        <v>56</v>
      </c>
      <c r="T63" s="25">
        <f>SUM(T36:T62)</f>
        <v>0</v>
      </c>
      <c r="U63" s="25">
        <f>SUM(U36:U62)</f>
        <v>11</v>
      </c>
      <c r="V63" s="25">
        <f>SUM(V36:V62)</f>
        <v>0</v>
      </c>
      <c r="W63" s="26">
        <f t="shared" si="24"/>
        <v>0.10895883777239709</v>
      </c>
      <c r="X63" s="45">
        <f>T63/C63</f>
        <v>0</v>
      </c>
      <c r="Y63" s="26">
        <f>(S63-U63-V63)/E63</f>
        <v>0.42857142857142855</v>
      </c>
      <c r="Z63" s="45">
        <f t="shared" si="21"/>
        <v>0</v>
      </c>
      <c r="AA63" s="25">
        <f>SUM(AA36:AA62)</f>
        <v>45</v>
      </c>
      <c r="AB63" s="25">
        <f>SUM(AB36:AB62)</f>
        <v>0</v>
      </c>
    </row>
    <row r="64" spans="1:28" ht="32.25" customHeight="1" thickTop="1" thickBot="1" x14ac:dyDescent="0.3">
      <c r="A64" s="62" t="s">
        <v>12</v>
      </c>
      <c r="B64" s="27">
        <f t="shared" ref="B64:H64" si="33">B33+B63</f>
        <v>786</v>
      </c>
      <c r="C64" s="27">
        <f t="shared" si="33"/>
        <v>93</v>
      </c>
      <c r="D64" s="27">
        <f t="shared" si="33"/>
        <v>879</v>
      </c>
      <c r="E64" s="27">
        <f t="shared" si="33"/>
        <v>311</v>
      </c>
      <c r="F64" s="27">
        <f t="shared" si="33"/>
        <v>0</v>
      </c>
      <c r="G64" s="27">
        <f t="shared" si="33"/>
        <v>191</v>
      </c>
      <c r="H64" s="27">
        <f t="shared" si="33"/>
        <v>0</v>
      </c>
      <c r="I64" s="28">
        <f>G64/E64</f>
        <v>0.61414790996784563</v>
      </c>
      <c r="J64" s="59">
        <f>IF(F64=0,0,H64/F64)</f>
        <v>0</v>
      </c>
      <c r="K64" s="63">
        <f>K63+K33</f>
        <v>229</v>
      </c>
      <c r="L64" s="63">
        <f>L33+L63</f>
        <v>15</v>
      </c>
      <c r="M64" s="27">
        <f>M33+M63</f>
        <v>81</v>
      </c>
      <c r="N64" s="27">
        <f>N33+N63</f>
        <v>0</v>
      </c>
      <c r="O64" s="27">
        <f>O33+O63</f>
        <v>11</v>
      </c>
      <c r="P64" s="27">
        <f>P33+P63</f>
        <v>0</v>
      </c>
      <c r="Q64" s="27"/>
      <c r="R64" s="27"/>
      <c r="S64" s="27">
        <f>S33+S63</f>
        <v>202</v>
      </c>
      <c r="T64" s="27">
        <f>T33+T63</f>
        <v>0</v>
      </c>
      <c r="U64" s="27">
        <f>U33+U63</f>
        <v>20</v>
      </c>
      <c r="V64" s="27">
        <f>V33+V63</f>
        <v>0</v>
      </c>
      <c r="W64" s="29">
        <f>(S64-U64-V64)/B64</f>
        <v>0.23155216284987276</v>
      </c>
      <c r="X64" s="29">
        <f>T64/C64</f>
        <v>0</v>
      </c>
      <c r="Y64" s="29">
        <f>(S64-U64-V64)/E64</f>
        <v>0.58520900321543412</v>
      </c>
      <c r="Z64" s="48">
        <f t="shared" si="21"/>
        <v>0</v>
      </c>
      <c r="AA64" s="27">
        <f>AA63+AA33</f>
        <v>182</v>
      </c>
      <c r="AB64" s="27">
        <f>AB63+AB33</f>
        <v>0</v>
      </c>
    </row>
    <row r="65" spans="1:28" ht="42" customHeight="1" thickTop="1" x14ac:dyDescent="0.25">
      <c r="A65" s="83" t="s">
        <v>32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AA65" s="34"/>
      <c r="AB65" s="34"/>
    </row>
    <row r="66" spans="1:28" ht="42" customHeight="1" x14ac:dyDescent="0.25">
      <c r="A66" s="83" t="s">
        <v>90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</row>
    <row r="67" spans="1:28" ht="34.5" customHeight="1" x14ac:dyDescent="0.25">
      <c r="A67" s="78" t="s">
        <v>82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</row>
  </sheetData>
  <mergeCells count="54">
    <mergeCell ref="E51:E54"/>
    <mergeCell ref="M51:M54"/>
    <mergeCell ref="A65:X65"/>
    <mergeCell ref="M4:N4"/>
    <mergeCell ref="AA4:AB4"/>
    <mergeCell ref="AA34:AB34"/>
    <mergeCell ref="U34:V34"/>
    <mergeCell ref="W34:X34"/>
    <mergeCell ref="W4:X4"/>
    <mergeCell ref="Q4:R4"/>
    <mergeCell ref="B4:D4"/>
    <mergeCell ref="G4:H4"/>
    <mergeCell ref="M21:M24"/>
    <mergeCell ref="X21:X24"/>
    <mergeCell ref="F26:F28"/>
    <mergeCell ref="K34:L34"/>
    <mergeCell ref="Y4:Z4"/>
    <mergeCell ref="I4:J4"/>
    <mergeCell ref="Z21:Z24"/>
    <mergeCell ref="Z3:AB3"/>
    <mergeCell ref="Y34:Z34"/>
    <mergeCell ref="M26:M28"/>
    <mergeCell ref="A67:AB67"/>
    <mergeCell ref="E21:E24"/>
    <mergeCell ref="N21:N24"/>
    <mergeCell ref="X26:X28"/>
    <mergeCell ref="Z26:Z28"/>
    <mergeCell ref="A66:AB66"/>
    <mergeCell ref="M34:N34"/>
    <mergeCell ref="E56:E58"/>
    <mergeCell ref="F56:F58"/>
    <mergeCell ref="M56:M58"/>
    <mergeCell ref="N56:N58"/>
    <mergeCell ref="N51:N53"/>
    <mergeCell ref="N26:N28"/>
    <mergeCell ref="O34:P34"/>
    <mergeCell ref="Q34:R34"/>
    <mergeCell ref="S34:T34"/>
    <mergeCell ref="F51:F54"/>
    <mergeCell ref="A2:AB2"/>
    <mergeCell ref="A1:AB1"/>
    <mergeCell ref="F21:F24"/>
    <mergeCell ref="B34:D34"/>
    <mergeCell ref="A4:A5"/>
    <mergeCell ref="E4:F4"/>
    <mergeCell ref="O4:P4"/>
    <mergeCell ref="K4:L4"/>
    <mergeCell ref="E26:E28"/>
    <mergeCell ref="U4:V4"/>
    <mergeCell ref="S4:T4"/>
    <mergeCell ref="A34:A35"/>
    <mergeCell ref="E34:F34"/>
    <mergeCell ref="G34:H34"/>
    <mergeCell ref="I34:J34"/>
  </mergeCells>
  <phoneticPr fontId="1" type="noConversion"/>
  <printOptions horizontalCentered="1"/>
  <pageMargins left="0.39370078740157483" right="0.35433070866141736" top="0.35433070866141736" bottom="0.39370078740157483" header="0.55118110236220474" footer="0.51181102362204722"/>
  <pageSetup paperSize="9" scale="37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轉學生</vt:lpstr>
      <vt:lpstr>轉學生!Print_Titles</vt:lpstr>
    </vt:vector>
  </TitlesOfParts>
  <Company>LandD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Lung</dc:creator>
  <cp:lastModifiedBy>plchen</cp:lastModifiedBy>
  <cp:lastPrinted>2023-10-03T03:05:50Z</cp:lastPrinted>
  <dcterms:created xsi:type="dcterms:W3CDTF">2006-07-18T12:12:31Z</dcterms:created>
  <dcterms:modified xsi:type="dcterms:W3CDTF">2025-04-28T00:49:16Z</dcterms:modified>
</cp:coreProperties>
</file>