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885" activeTab="0"/>
  </bookViews>
  <sheets>
    <sheet name="轉學生" sheetId="1" r:id="rId1"/>
  </sheets>
  <definedNames>
    <definedName name="_xlnm.Print_Area" localSheetId="0">'轉學生'!$A$1:$AB$62</definedName>
    <definedName name="_xlnm.Print_Titles" localSheetId="0">'轉學生'!$1:$5</definedName>
  </definedNames>
  <calcPr fullCalcOnLoad="1"/>
</workbook>
</file>

<file path=xl/sharedStrings.xml><?xml version="1.0" encoding="utf-8"?>
<sst xmlns="http://schemas.openxmlformats.org/spreadsheetml/2006/main" count="139" uniqueCount="80">
  <si>
    <t>企管二</t>
  </si>
  <si>
    <t>國企二</t>
  </si>
  <si>
    <t>會計二</t>
  </si>
  <si>
    <t>資管二</t>
  </si>
  <si>
    <t>資工二</t>
  </si>
  <si>
    <t>資傳二</t>
  </si>
  <si>
    <t>小計</t>
  </si>
  <si>
    <t>靜　宜　大　學</t>
  </si>
  <si>
    <t>外加</t>
  </si>
  <si>
    <t>一般</t>
  </si>
  <si>
    <t>二年級小計</t>
  </si>
  <si>
    <t>三年級小計</t>
  </si>
  <si>
    <t>總計</t>
  </si>
  <si>
    <t>中文二</t>
  </si>
  <si>
    <t>英文二</t>
  </si>
  <si>
    <t>日文二</t>
  </si>
  <si>
    <t>應化二</t>
  </si>
  <si>
    <t>化科二</t>
  </si>
  <si>
    <t>西文二</t>
  </si>
  <si>
    <t>正取生人數</t>
  </si>
  <si>
    <t>正取生註冊人數</t>
  </si>
  <si>
    <t>可遞補缺額</t>
  </si>
  <si>
    <t>備取生人數</t>
  </si>
  <si>
    <t>備取生註冊人數</t>
  </si>
  <si>
    <t>最後備取名次</t>
  </si>
  <si>
    <t>放棄入學</t>
  </si>
  <si>
    <t>正取</t>
  </si>
  <si>
    <t>備取</t>
  </si>
  <si>
    <t>總註冊率(缺額)</t>
  </si>
  <si>
    <t>總註冊率(正取數)</t>
  </si>
  <si>
    <t>社工二</t>
  </si>
  <si>
    <t>財金二</t>
  </si>
  <si>
    <t>附註:總註冊率 = (總註冊人數-放棄入學)  / 公告缺額或正取人數</t>
  </si>
  <si>
    <t>公告缺額</t>
  </si>
  <si>
    <t>正取生註冊率</t>
  </si>
  <si>
    <t>10/15實際人數
(扣除休退)</t>
  </si>
  <si>
    <t>觀光二</t>
  </si>
  <si>
    <t>總註冊人數</t>
  </si>
  <si>
    <t>大傳二</t>
  </si>
  <si>
    <t>企管三</t>
  </si>
  <si>
    <t>財金三</t>
  </si>
  <si>
    <t>資管三</t>
  </si>
  <si>
    <t>資工三</t>
  </si>
  <si>
    <t>資傳三</t>
  </si>
  <si>
    <t>資科二</t>
  </si>
  <si>
    <t>中文三</t>
  </si>
  <si>
    <t>資科三</t>
  </si>
  <si>
    <t>國企三</t>
  </si>
  <si>
    <t>正取生註冊率</t>
  </si>
  <si>
    <t>財工二</t>
  </si>
  <si>
    <t>食營二-食品組</t>
  </si>
  <si>
    <t>西文三</t>
  </si>
  <si>
    <t>日文三</t>
  </si>
  <si>
    <t>應化三</t>
  </si>
  <si>
    <t>法律二</t>
  </si>
  <si>
    <t>化科三</t>
  </si>
  <si>
    <t>社工三</t>
  </si>
  <si>
    <t>總註冊人數</t>
  </si>
  <si>
    <t>台文三</t>
  </si>
  <si>
    <t>生態二</t>
  </si>
  <si>
    <t>寰宇外語二</t>
  </si>
  <si>
    <t>法律原專班二</t>
  </si>
  <si>
    <t>健康照顧原專班二</t>
  </si>
  <si>
    <t>台文二</t>
  </si>
  <si>
    <t>生態三</t>
  </si>
  <si>
    <t>財工三</t>
  </si>
  <si>
    <t>寰語外語三</t>
  </si>
  <si>
    <t>寰管三</t>
  </si>
  <si>
    <t>健康照顧原專班三</t>
  </si>
  <si>
    <t>法律原專班三</t>
  </si>
  <si>
    <t>食營三-食品組</t>
  </si>
  <si>
    <t>寰宇管理二</t>
  </si>
  <si>
    <t>10/15實際人數
(扣除退學)</t>
  </si>
  <si>
    <t>111學年度第1學期轉學生註冊人數統計表</t>
  </si>
  <si>
    <t>英文三</t>
  </si>
  <si>
    <t>法律三</t>
  </si>
  <si>
    <t>會計三</t>
  </si>
  <si>
    <t>AR-111-106-1</t>
  </si>
  <si>
    <t>退學人數</t>
  </si>
  <si>
    <t xml:space="preserve"> 外國學生共 1 位報到:觀光系2年級1位;  (未列入本表中)。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</si>
</sst>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[$-404]AM/PM\ hh:mm:ss"/>
    <numFmt numFmtId="178" formatCode="m&quot;月&quot;d&quot;日&quot;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文鼎中明"/>
      <family val="3"/>
    </font>
    <font>
      <b/>
      <sz val="14"/>
      <name val="文鼎中明"/>
      <family val="3"/>
    </font>
    <font>
      <b/>
      <sz val="12"/>
      <name val="文鼎中明"/>
      <family val="3"/>
    </font>
    <font>
      <b/>
      <sz val="22"/>
      <name val="文鼎中明"/>
      <family val="3"/>
    </font>
    <font>
      <sz val="14"/>
      <name val="標楷體"/>
      <family val="4"/>
    </font>
    <font>
      <b/>
      <sz val="14"/>
      <color indexed="12"/>
      <name val="標楷體"/>
      <family val="4"/>
    </font>
    <font>
      <b/>
      <sz val="16"/>
      <color indexed="17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b/>
      <sz val="14"/>
      <name val="標楷體"/>
      <family val="4"/>
    </font>
    <font>
      <b/>
      <sz val="9"/>
      <name val="文鼎中明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文鼎中明"/>
      <family val="3"/>
    </font>
    <font>
      <b/>
      <sz val="12"/>
      <color indexed="8"/>
      <name val="文鼎中明"/>
      <family val="3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新細明體"/>
      <family val="1"/>
    </font>
    <font>
      <b/>
      <sz val="16"/>
      <color theme="1"/>
      <name val="文鼎中明"/>
      <family val="3"/>
    </font>
    <font>
      <b/>
      <sz val="12"/>
      <color theme="1"/>
      <name val="文鼎中明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0" fontId="12" fillId="0" borderId="10" xfId="39" applyNumberFormat="1" applyFont="1" applyFill="1" applyBorder="1" applyAlignment="1">
      <alignment horizontal="center" vertical="center"/>
    </xf>
    <xf numFmtId="10" fontId="12" fillId="32" borderId="10" xfId="39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wrapText="1"/>
    </xf>
    <xf numFmtId="0" fontId="9" fillId="32" borderId="12" xfId="0" applyFont="1" applyFill="1" applyBorder="1" applyAlignment="1">
      <alignment vertical="center"/>
    </xf>
    <xf numFmtId="0" fontId="10" fillId="9" borderId="13" xfId="0" applyFont="1" applyFill="1" applyBorder="1" applyAlignment="1">
      <alignment horizontal="center" vertical="center"/>
    </xf>
    <xf numFmtId="10" fontId="12" fillId="9" borderId="14" xfId="39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0" fontId="12" fillId="0" borderId="10" xfId="39" applyNumberFormat="1" applyFont="1" applyFill="1" applyBorder="1" applyAlignment="1">
      <alignment horizontal="center" vertical="center" shrinkToFit="1"/>
    </xf>
    <xf numFmtId="10" fontId="12" fillId="0" borderId="12" xfId="39" applyNumberFormat="1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10" fontId="12" fillId="32" borderId="12" xfId="39" applyNumberFormat="1" applyFont="1" applyFill="1" applyBorder="1" applyAlignment="1">
      <alignment horizontal="center" vertical="center" shrinkToFit="1"/>
    </xf>
    <xf numFmtId="0" fontId="12" fillId="9" borderId="14" xfId="0" applyFont="1" applyFill="1" applyBorder="1" applyAlignment="1">
      <alignment horizontal="center" vertical="center"/>
    </xf>
    <xf numFmtId="10" fontId="12" fillId="9" borderId="14" xfId="39" applyNumberFormat="1" applyFont="1" applyFill="1" applyBorder="1" applyAlignment="1">
      <alignment horizontal="center" vertical="center" shrinkToFit="1"/>
    </xf>
    <xf numFmtId="0" fontId="51" fillId="9" borderId="14" xfId="0" applyFont="1" applyFill="1" applyBorder="1" applyAlignment="1">
      <alignment horizontal="center" vertical="center"/>
    </xf>
    <xf numFmtId="10" fontId="12" fillId="9" borderId="12" xfId="39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0" fontId="12" fillId="33" borderId="10" xfId="39" applyNumberFormat="1" applyFont="1" applyFill="1" applyBorder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10" fontId="12" fillId="33" borderId="12" xfId="39" applyNumberFormat="1" applyFont="1" applyFill="1" applyBorder="1" applyAlignment="1">
      <alignment horizontal="center" vertical="center" shrinkToFit="1"/>
    </xf>
    <xf numFmtId="0" fontId="12" fillId="33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 wrapText="1" shrinkToFit="1"/>
    </xf>
    <xf numFmtId="0" fontId="53" fillId="0" borderId="10" xfId="0" applyNumberFormat="1" applyFont="1" applyFill="1" applyBorder="1" applyAlignment="1">
      <alignment horizontal="center" vertical="center" wrapText="1" shrinkToFit="1"/>
    </xf>
    <xf numFmtId="0" fontId="51" fillId="32" borderId="12" xfId="0" applyFont="1" applyFill="1" applyBorder="1" applyAlignment="1">
      <alignment horizontal="center" vertical="center" wrapText="1"/>
    </xf>
    <xf numFmtId="0" fontId="51" fillId="9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51" fillId="32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shrinkToFit="1"/>
    </xf>
    <xf numFmtId="0" fontId="8" fillId="0" borderId="15" xfId="0" applyFont="1" applyFill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10" fontId="12" fillId="0" borderId="15" xfId="39" applyNumberFormat="1" applyFont="1" applyFill="1" applyBorder="1" applyAlignment="1">
      <alignment horizontal="center" vertical="center" shrinkToFit="1"/>
    </xf>
    <xf numFmtId="10" fontId="12" fillId="32" borderId="12" xfId="39" applyNumberFormat="1" applyFont="1" applyFill="1" applyBorder="1" applyAlignment="1">
      <alignment horizontal="center" vertical="center"/>
    </xf>
    <xf numFmtId="10" fontId="12" fillId="0" borderId="17" xfId="39" applyNumberFormat="1" applyFont="1" applyFill="1" applyBorder="1" applyAlignment="1">
      <alignment horizontal="center" vertical="center" shrinkToFit="1"/>
    </xf>
    <xf numFmtId="10" fontId="12" fillId="32" borderId="17" xfId="39" applyNumberFormat="1" applyFont="1" applyFill="1" applyBorder="1" applyAlignment="1">
      <alignment horizontal="center" vertical="center" shrinkToFit="1"/>
    </xf>
    <xf numFmtId="10" fontId="12" fillId="0" borderId="18" xfId="39" applyNumberFormat="1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10" fontId="12" fillId="9" borderId="17" xfId="39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19" xfId="0" applyNumberFormat="1" applyFont="1" applyFill="1" applyBorder="1" applyAlignment="1">
      <alignment horizontal="center"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0" fontId="53" fillId="0" borderId="10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/>
    </xf>
    <xf numFmtId="10" fontId="12" fillId="0" borderId="15" xfId="39" applyNumberFormat="1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19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14" fontId="6" fillId="33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 shrinkToFit="1"/>
    </xf>
    <xf numFmtId="0" fontId="14" fillId="33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vertical="center"/>
    </xf>
    <xf numFmtId="0" fontId="12" fillId="32" borderId="12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12" fillId="33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0</xdr:col>
      <xdr:colOff>923925</xdr:colOff>
      <xdr:row>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19050" y="1323975"/>
          <a:ext cx="9048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3</xdr:row>
      <xdr:rowOff>438150</xdr:rowOff>
    </xdr:to>
    <xdr:sp>
      <xdr:nvSpPr>
        <xdr:cNvPr id="2" name="Line 2"/>
        <xdr:cNvSpPr>
          <a:spLocks/>
        </xdr:cNvSpPr>
      </xdr:nvSpPr>
      <xdr:spPr>
        <a:xfrm>
          <a:off x="19050" y="1323975"/>
          <a:ext cx="1476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885825</xdr:colOff>
      <xdr:row>3</xdr:row>
      <xdr:rowOff>0</xdr:rowOff>
    </xdr:from>
    <xdr:ext cx="390525" cy="200025"/>
    <xdr:sp>
      <xdr:nvSpPr>
        <xdr:cNvPr id="3" name="Text Box 3"/>
        <xdr:cNvSpPr txBox="1">
          <a:spLocks noChangeArrowheads="1"/>
        </xdr:cNvSpPr>
      </xdr:nvSpPr>
      <xdr:spPr>
        <a:xfrm>
          <a:off x="885825" y="1314450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目</a:t>
          </a:r>
        </a:p>
      </xdr:txBody>
    </xdr:sp>
    <xdr:clientData/>
  </xdr:oneCellAnchor>
  <xdr:oneCellAnchor>
    <xdr:from>
      <xdr:col>0</xdr:col>
      <xdr:colOff>85725</xdr:colOff>
      <xdr:row>3</xdr:row>
      <xdr:rowOff>219075</xdr:rowOff>
    </xdr:from>
    <xdr:ext cx="695325" cy="285750"/>
    <xdr:sp>
      <xdr:nvSpPr>
        <xdr:cNvPr id="4" name="Text Box 4"/>
        <xdr:cNvSpPr txBox="1">
          <a:spLocks noChangeArrowheads="1"/>
        </xdr:cNvSpPr>
      </xdr:nvSpPr>
      <xdr:spPr>
        <a:xfrm>
          <a:off x="85725" y="1533525"/>
          <a:ext cx="695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xdr:txBody>
    </xdr:sp>
    <xdr:clientData/>
  </xdr:oneCellAnchor>
  <xdr:oneCellAnchor>
    <xdr:from>
      <xdr:col>0</xdr:col>
      <xdr:colOff>200025</xdr:colOff>
      <xdr:row>4</xdr:row>
      <xdr:rowOff>76200</xdr:rowOff>
    </xdr:from>
    <xdr:ext cx="161925" cy="200025"/>
    <xdr:sp>
      <xdr:nvSpPr>
        <xdr:cNvPr id="5" name="Text Box 5"/>
        <xdr:cNvSpPr txBox="1">
          <a:spLocks noChangeArrowheads="1"/>
        </xdr:cNvSpPr>
      </xdr:nvSpPr>
      <xdr:spPr>
        <a:xfrm>
          <a:off x="200025" y="18288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  <xdr:oneCellAnchor>
    <xdr:from>
      <xdr:col>0</xdr:col>
      <xdr:colOff>885825</xdr:colOff>
      <xdr:row>4</xdr:row>
      <xdr:rowOff>0</xdr:rowOff>
    </xdr:from>
    <xdr:ext cx="152400" cy="200025"/>
    <xdr:sp>
      <xdr:nvSpPr>
        <xdr:cNvPr id="6" name="Text Box 6"/>
        <xdr:cNvSpPr txBox="1">
          <a:spLocks noChangeArrowheads="1"/>
        </xdr:cNvSpPr>
      </xdr:nvSpPr>
      <xdr:spPr>
        <a:xfrm>
          <a:off x="885825" y="175260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</a:t>
          </a:r>
        </a:p>
      </xdr:txBody>
    </xdr:sp>
    <xdr:clientData/>
  </xdr:oneCellAnchor>
  <xdr:oneCellAnchor>
    <xdr:from>
      <xdr:col>0</xdr:col>
      <xdr:colOff>200025</xdr:colOff>
      <xdr:row>4</xdr:row>
      <xdr:rowOff>76200</xdr:rowOff>
    </xdr:from>
    <xdr:ext cx="161925" cy="200025"/>
    <xdr:sp>
      <xdr:nvSpPr>
        <xdr:cNvPr id="7" name="Text Box 18"/>
        <xdr:cNvSpPr txBox="1">
          <a:spLocks noChangeArrowheads="1"/>
        </xdr:cNvSpPr>
      </xdr:nvSpPr>
      <xdr:spPr>
        <a:xfrm>
          <a:off x="200025" y="18288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  <xdr:twoCellAnchor>
    <xdr:from>
      <xdr:col>0</xdr:col>
      <xdr:colOff>19050</xdr:colOff>
      <xdr:row>32</xdr:row>
      <xdr:rowOff>9525</xdr:rowOff>
    </xdr:from>
    <xdr:to>
      <xdr:col>0</xdr:col>
      <xdr:colOff>923925</xdr:colOff>
      <xdr:row>33</xdr:row>
      <xdr:rowOff>409575</xdr:rowOff>
    </xdr:to>
    <xdr:sp>
      <xdr:nvSpPr>
        <xdr:cNvPr id="8" name="Line 1"/>
        <xdr:cNvSpPr>
          <a:spLocks/>
        </xdr:cNvSpPr>
      </xdr:nvSpPr>
      <xdr:spPr>
        <a:xfrm>
          <a:off x="19050" y="16602075"/>
          <a:ext cx="9048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9525</xdr:rowOff>
    </xdr:from>
    <xdr:to>
      <xdr:col>1</xdr:col>
      <xdr:colOff>0</xdr:colOff>
      <xdr:row>32</xdr:row>
      <xdr:rowOff>438150</xdr:rowOff>
    </xdr:to>
    <xdr:sp>
      <xdr:nvSpPr>
        <xdr:cNvPr id="9" name="Line 2"/>
        <xdr:cNvSpPr>
          <a:spLocks/>
        </xdr:cNvSpPr>
      </xdr:nvSpPr>
      <xdr:spPr>
        <a:xfrm>
          <a:off x="19050" y="16602075"/>
          <a:ext cx="1476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885825</xdr:colOff>
      <xdr:row>32</xdr:row>
      <xdr:rowOff>0</xdr:rowOff>
    </xdr:from>
    <xdr:ext cx="390525" cy="200025"/>
    <xdr:sp>
      <xdr:nvSpPr>
        <xdr:cNvPr id="10" name="Text Box 3"/>
        <xdr:cNvSpPr txBox="1">
          <a:spLocks noChangeArrowheads="1"/>
        </xdr:cNvSpPr>
      </xdr:nvSpPr>
      <xdr:spPr>
        <a:xfrm>
          <a:off x="885825" y="16592550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目</a:t>
          </a:r>
        </a:p>
      </xdr:txBody>
    </xdr:sp>
    <xdr:clientData/>
  </xdr:oneCellAnchor>
  <xdr:oneCellAnchor>
    <xdr:from>
      <xdr:col>0</xdr:col>
      <xdr:colOff>85725</xdr:colOff>
      <xdr:row>32</xdr:row>
      <xdr:rowOff>209550</xdr:rowOff>
    </xdr:from>
    <xdr:ext cx="704850" cy="295275"/>
    <xdr:sp>
      <xdr:nvSpPr>
        <xdr:cNvPr id="11" name="Text Box 4"/>
        <xdr:cNvSpPr txBox="1">
          <a:spLocks noChangeArrowheads="1"/>
        </xdr:cNvSpPr>
      </xdr:nvSpPr>
      <xdr:spPr>
        <a:xfrm>
          <a:off x="85725" y="16802100"/>
          <a:ext cx="704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xdr:txBody>
    </xdr:sp>
    <xdr:clientData/>
  </xdr:oneCellAnchor>
  <xdr:oneCellAnchor>
    <xdr:from>
      <xdr:col>0</xdr:col>
      <xdr:colOff>200025</xdr:colOff>
      <xdr:row>33</xdr:row>
      <xdr:rowOff>57150</xdr:rowOff>
    </xdr:from>
    <xdr:ext cx="161925" cy="209550"/>
    <xdr:sp>
      <xdr:nvSpPr>
        <xdr:cNvPr id="12" name="Text Box 5"/>
        <xdr:cNvSpPr txBox="1">
          <a:spLocks noChangeArrowheads="1"/>
        </xdr:cNvSpPr>
      </xdr:nvSpPr>
      <xdr:spPr>
        <a:xfrm>
          <a:off x="200025" y="171831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  <xdr:oneCellAnchor>
    <xdr:from>
      <xdr:col>0</xdr:col>
      <xdr:colOff>885825</xdr:colOff>
      <xdr:row>33</xdr:row>
      <xdr:rowOff>0</xdr:rowOff>
    </xdr:from>
    <xdr:ext cx="152400" cy="200025"/>
    <xdr:sp>
      <xdr:nvSpPr>
        <xdr:cNvPr id="13" name="Text Box 6"/>
        <xdr:cNvSpPr txBox="1">
          <a:spLocks noChangeArrowheads="1"/>
        </xdr:cNvSpPr>
      </xdr:nvSpPr>
      <xdr:spPr>
        <a:xfrm>
          <a:off x="885825" y="171259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</a:t>
          </a:r>
        </a:p>
      </xdr:txBody>
    </xdr:sp>
    <xdr:clientData/>
  </xdr:oneCellAnchor>
  <xdr:oneCellAnchor>
    <xdr:from>
      <xdr:col>0</xdr:col>
      <xdr:colOff>200025</xdr:colOff>
      <xdr:row>33</xdr:row>
      <xdr:rowOff>57150</xdr:rowOff>
    </xdr:from>
    <xdr:ext cx="161925" cy="209550"/>
    <xdr:sp>
      <xdr:nvSpPr>
        <xdr:cNvPr id="14" name="Text Box 18"/>
        <xdr:cNvSpPr txBox="1">
          <a:spLocks noChangeArrowheads="1"/>
        </xdr:cNvSpPr>
      </xdr:nvSpPr>
      <xdr:spPr>
        <a:xfrm>
          <a:off x="200025" y="171831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C63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31" sqref="R31"/>
    </sheetView>
  </sheetViews>
  <sheetFormatPr defaultColWidth="9.00390625" defaultRowHeight="34.5" customHeight="1"/>
  <cols>
    <col min="1" max="1" width="19.625" style="2" customWidth="1"/>
    <col min="2" max="2" width="6.625" style="10" customWidth="1"/>
    <col min="3" max="3" width="6.125" style="10" customWidth="1"/>
    <col min="4" max="4" width="6.00390625" style="9" customWidth="1"/>
    <col min="5" max="5" width="6.375" style="9" customWidth="1"/>
    <col min="6" max="6" width="5.625" style="10" customWidth="1"/>
    <col min="7" max="7" width="5.875" style="9" customWidth="1"/>
    <col min="8" max="8" width="6.875" style="9" customWidth="1"/>
    <col min="9" max="9" width="9.75390625" style="14" customWidth="1"/>
    <col min="10" max="10" width="10.75390625" style="15" customWidth="1"/>
    <col min="11" max="11" width="6.50390625" style="48" customWidth="1"/>
    <col min="12" max="12" width="6.125" style="48" customWidth="1"/>
    <col min="13" max="13" width="6.625" style="15" customWidth="1"/>
    <col min="14" max="14" width="6.50390625" style="15" customWidth="1"/>
    <col min="15" max="16" width="6.00390625" style="15" customWidth="1"/>
    <col min="17" max="17" width="6.375" style="15" customWidth="1"/>
    <col min="18" max="18" width="5.375" style="15" customWidth="1"/>
    <col min="19" max="19" width="7.00390625" style="10" customWidth="1"/>
    <col min="20" max="20" width="7.625" style="10" customWidth="1"/>
    <col min="21" max="21" width="5.625" style="10" customWidth="1"/>
    <col min="22" max="22" width="6.125" style="10" customWidth="1"/>
    <col min="23" max="23" width="9.375" style="14" customWidth="1"/>
    <col min="24" max="24" width="8.00390625" style="14" customWidth="1"/>
    <col min="25" max="25" width="13.875" style="4" customWidth="1"/>
    <col min="26" max="26" width="9.00390625" style="4" customWidth="1"/>
    <col min="27" max="27" width="7.00390625" style="40" customWidth="1"/>
    <col min="28" max="28" width="7.625" style="40" customWidth="1"/>
    <col min="29" max="29" width="7.375" style="4" customWidth="1"/>
    <col min="30" max="16384" width="9.00390625" style="4" customWidth="1"/>
  </cols>
  <sheetData>
    <row r="1" spans="1:28" s="2" customFormat="1" ht="34.5" customHeight="1">
      <c r="A1" s="64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s="2" customFormat="1" ht="34.5" customHeight="1">
      <c r="A2" s="62" t="s">
        <v>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28" s="2" customFormat="1" ht="34.5" customHeight="1">
      <c r="A3" s="16"/>
      <c r="B3" s="3"/>
      <c r="C3" s="3"/>
      <c r="D3" s="3"/>
      <c r="E3" s="3"/>
      <c r="F3" s="3"/>
      <c r="G3" s="3"/>
      <c r="H3" s="3"/>
      <c r="I3" s="13"/>
      <c r="J3" s="49"/>
      <c r="K3" s="44"/>
      <c r="L3" s="44"/>
      <c r="M3" s="17"/>
      <c r="N3" s="17"/>
      <c r="O3" s="17"/>
      <c r="P3" s="17"/>
      <c r="Q3" s="17"/>
      <c r="R3" s="17"/>
      <c r="W3" s="18"/>
      <c r="X3" s="18"/>
      <c r="Z3" s="88">
        <v>44849</v>
      </c>
      <c r="AA3" s="89"/>
      <c r="AB3" s="89"/>
    </row>
    <row r="4" spans="1:29" s="19" customFormat="1" ht="34.5" customHeight="1">
      <c r="A4" s="69"/>
      <c r="B4" s="90" t="s">
        <v>33</v>
      </c>
      <c r="C4" s="90"/>
      <c r="D4" s="90"/>
      <c r="E4" s="70" t="s">
        <v>19</v>
      </c>
      <c r="F4" s="70"/>
      <c r="G4" s="85" t="s">
        <v>20</v>
      </c>
      <c r="H4" s="85"/>
      <c r="I4" s="86" t="s">
        <v>48</v>
      </c>
      <c r="J4" s="86"/>
      <c r="K4" s="73" t="s">
        <v>21</v>
      </c>
      <c r="L4" s="73"/>
      <c r="M4" s="71" t="s">
        <v>22</v>
      </c>
      <c r="N4" s="72"/>
      <c r="O4" s="71" t="s">
        <v>23</v>
      </c>
      <c r="P4" s="72"/>
      <c r="Q4" s="71" t="s">
        <v>24</v>
      </c>
      <c r="R4" s="72"/>
      <c r="S4" s="85" t="s">
        <v>37</v>
      </c>
      <c r="T4" s="85"/>
      <c r="U4" s="82" t="s">
        <v>25</v>
      </c>
      <c r="V4" s="83"/>
      <c r="W4" s="85" t="s">
        <v>28</v>
      </c>
      <c r="X4" s="85"/>
      <c r="Y4" s="85" t="s">
        <v>29</v>
      </c>
      <c r="Z4" s="85"/>
      <c r="AA4" s="91" t="s">
        <v>72</v>
      </c>
      <c r="AB4" s="92"/>
      <c r="AC4" s="19" t="s">
        <v>78</v>
      </c>
    </row>
    <row r="5" spans="1:28" s="5" customFormat="1" ht="34.5" customHeight="1">
      <c r="A5" s="69"/>
      <c r="B5" s="1" t="s">
        <v>9</v>
      </c>
      <c r="C5" s="1" t="s">
        <v>8</v>
      </c>
      <c r="D5" s="1" t="s">
        <v>6</v>
      </c>
      <c r="E5" s="1" t="s">
        <v>9</v>
      </c>
      <c r="F5" s="1" t="s">
        <v>8</v>
      </c>
      <c r="G5" s="1" t="s">
        <v>9</v>
      </c>
      <c r="H5" s="1" t="s">
        <v>8</v>
      </c>
      <c r="I5" s="8" t="s">
        <v>9</v>
      </c>
      <c r="J5" s="8" t="s">
        <v>8</v>
      </c>
      <c r="K5" s="45" t="s">
        <v>9</v>
      </c>
      <c r="L5" s="45" t="s">
        <v>8</v>
      </c>
      <c r="M5" s="8" t="s">
        <v>9</v>
      </c>
      <c r="N5" s="8" t="s">
        <v>8</v>
      </c>
      <c r="O5" s="8" t="s">
        <v>9</v>
      </c>
      <c r="P5" s="8" t="s">
        <v>8</v>
      </c>
      <c r="Q5" s="8" t="s">
        <v>9</v>
      </c>
      <c r="R5" s="8" t="s">
        <v>8</v>
      </c>
      <c r="S5" s="1" t="s">
        <v>9</v>
      </c>
      <c r="T5" s="1" t="s">
        <v>8</v>
      </c>
      <c r="U5" s="1" t="s">
        <v>26</v>
      </c>
      <c r="V5" s="1" t="s">
        <v>27</v>
      </c>
      <c r="W5" s="7" t="s">
        <v>9</v>
      </c>
      <c r="X5" s="7" t="s">
        <v>8</v>
      </c>
      <c r="Y5" s="7" t="s">
        <v>9</v>
      </c>
      <c r="Z5" s="7" t="s">
        <v>8</v>
      </c>
      <c r="AA5" s="35" t="s">
        <v>9</v>
      </c>
      <c r="AB5" s="35" t="s">
        <v>8</v>
      </c>
    </row>
    <row r="6" spans="1:28" s="5" customFormat="1" ht="42" customHeight="1" thickBot="1">
      <c r="A6" s="34" t="s">
        <v>14</v>
      </c>
      <c r="B6" s="23">
        <v>35</v>
      </c>
      <c r="C6" s="23">
        <v>1</v>
      </c>
      <c r="D6" s="23">
        <f>B6+C6</f>
        <v>36</v>
      </c>
      <c r="E6" s="23">
        <v>35</v>
      </c>
      <c r="F6" s="23">
        <v>0</v>
      </c>
      <c r="G6" s="23">
        <v>28</v>
      </c>
      <c r="H6" s="23">
        <v>0</v>
      </c>
      <c r="I6" s="24">
        <f aca="true" t="shared" si="0" ref="I6:I13">G6/E6</f>
        <v>0.8</v>
      </c>
      <c r="J6" s="11">
        <f>IF(F6=0,0,H6/F6)</f>
        <v>0</v>
      </c>
      <c r="K6" s="93">
        <f>E6-G6</f>
        <v>7</v>
      </c>
      <c r="L6" s="93">
        <f>F6-H6</f>
        <v>0</v>
      </c>
      <c r="M6" s="23">
        <v>0</v>
      </c>
      <c r="N6" s="23">
        <v>0</v>
      </c>
      <c r="O6" s="23"/>
      <c r="P6" s="23"/>
      <c r="Q6" s="23"/>
      <c r="R6" s="23"/>
      <c r="S6" s="23">
        <f aca="true" t="shared" si="1" ref="S6:S31">G6+O6</f>
        <v>28</v>
      </c>
      <c r="T6" s="23">
        <v>0</v>
      </c>
      <c r="U6" s="23">
        <v>5</v>
      </c>
      <c r="V6" s="23"/>
      <c r="W6" s="25">
        <f aca="true" t="shared" si="2" ref="W6:W32">(S6-U6-V6)/B6</f>
        <v>0.6571428571428571</v>
      </c>
      <c r="X6" s="24">
        <f aca="true" t="shared" si="3" ref="X6:X19">T6/C6</f>
        <v>0</v>
      </c>
      <c r="Y6" s="25">
        <f aca="true" t="shared" si="4" ref="Y6:Y15">(S6-U6-V6)/E6</f>
        <v>0.6571428571428571</v>
      </c>
      <c r="Z6" s="24">
        <v>0</v>
      </c>
      <c r="AA6" s="23">
        <f aca="true" t="shared" si="5" ref="AA6:AA20">S6-U6-V6</f>
        <v>23</v>
      </c>
      <c r="AB6" s="23"/>
    </row>
    <row r="7" spans="1:28" s="5" customFormat="1" ht="42" customHeight="1" thickBot="1" thickTop="1">
      <c r="A7" s="34" t="s">
        <v>18</v>
      </c>
      <c r="B7" s="23">
        <v>10</v>
      </c>
      <c r="C7" s="23">
        <v>1</v>
      </c>
      <c r="D7" s="23">
        <f aca="true" t="shared" si="6" ref="D7:D31">B7+C7</f>
        <v>11</v>
      </c>
      <c r="E7" s="23">
        <v>5</v>
      </c>
      <c r="F7" s="23">
        <v>0</v>
      </c>
      <c r="G7" s="23">
        <v>3</v>
      </c>
      <c r="H7" s="23">
        <v>0</v>
      </c>
      <c r="I7" s="24">
        <f t="shared" si="0"/>
        <v>0.6</v>
      </c>
      <c r="J7" s="11">
        <f aca="true" t="shared" si="7" ref="J7:J31">IF(F7=0,0,H7/F7)</f>
        <v>0</v>
      </c>
      <c r="K7" s="93">
        <f aca="true" t="shared" si="8" ref="K7:K31">E7-G7</f>
        <v>2</v>
      </c>
      <c r="L7" s="93">
        <f>F7-H7</f>
        <v>0</v>
      </c>
      <c r="M7" s="23">
        <v>0</v>
      </c>
      <c r="N7" s="23">
        <v>0</v>
      </c>
      <c r="O7" s="23"/>
      <c r="P7" s="23"/>
      <c r="Q7" s="23"/>
      <c r="R7" s="23"/>
      <c r="S7" s="23">
        <f t="shared" si="1"/>
        <v>3</v>
      </c>
      <c r="T7" s="23">
        <v>0</v>
      </c>
      <c r="U7" s="23"/>
      <c r="V7" s="23"/>
      <c r="W7" s="25">
        <f t="shared" si="2"/>
        <v>0.3</v>
      </c>
      <c r="X7" s="24">
        <f t="shared" si="3"/>
        <v>0</v>
      </c>
      <c r="Y7" s="25">
        <f t="shared" si="4"/>
        <v>0.6</v>
      </c>
      <c r="Z7" s="24">
        <v>0</v>
      </c>
      <c r="AA7" s="23">
        <f t="shared" si="5"/>
        <v>3</v>
      </c>
      <c r="AB7" s="23"/>
    </row>
    <row r="8" spans="1:28" s="5" customFormat="1" ht="42" customHeight="1" thickBot="1" thickTop="1">
      <c r="A8" s="34" t="s">
        <v>15</v>
      </c>
      <c r="B8" s="23">
        <v>25</v>
      </c>
      <c r="C8" s="23">
        <v>1</v>
      </c>
      <c r="D8" s="23">
        <f t="shared" si="6"/>
        <v>26</v>
      </c>
      <c r="E8" s="23">
        <v>25</v>
      </c>
      <c r="F8" s="23">
        <v>0</v>
      </c>
      <c r="G8" s="23">
        <v>21</v>
      </c>
      <c r="H8" s="23">
        <v>0</v>
      </c>
      <c r="I8" s="24">
        <f t="shared" si="0"/>
        <v>0.84</v>
      </c>
      <c r="J8" s="11">
        <f t="shared" si="7"/>
        <v>0</v>
      </c>
      <c r="K8" s="93">
        <f t="shared" si="8"/>
        <v>4</v>
      </c>
      <c r="L8" s="93">
        <f>F8-H8</f>
        <v>0</v>
      </c>
      <c r="M8" s="23">
        <v>13</v>
      </c>
      <c r="N8" s="23">
        <v>0</v>
      </c>
      <c r="O8" s="23">
        <v>5</v>
      </c>
      <c r="P8" s="23"/>
      <c r="Q8" s="23">
        <v>6</v>
      </c>
      <c r="R8" s="23"/>
      <c r="S8" s="23">
        <f t="shared" si="1"/>
        <v>26</v>
      </c>
      <c r="T8" s="23">
        <v>0</v>
      </c>
      <c r="U8" s="23">
        <v>1</v>
      </c>
      <c r="V8" s="23"/>
      <c r="W8" s="25">
        <f t="shared" si="2"/>
        <v>1</v>
      </c>
      <c r="X8" s="24">
        <f t="shared" si="3"/>
        <v>0</v>
      </c>
      <c r="Y8" s="25">
        <f t="shared" si="4"/>
        <v>1</v>
      </c>
      <c r="Z8" s="24">
        <v>0</v>
      </c>
      <c r="AA8" s="23">
        <f t="shared" si="5"/>
        <v>25</v>
      </c>
      <c r="AB8" s="23"/>
    </row>
    <row r="9" spans="1:28" ht="42" customHeight="1" thickBot="1" thickTop="1">
      <c r="A9" s="6" t="s">
        <v>13</v>
      </c>
      <c r="B9" s="23">
        <v>12</v>
      </c>
      <c r="C9" s="23">
        <v>1</v>
      </c>
      <c r="D9" s="23">
        <f t="shared" si="6"/>
        <v>13</v>
      </c>
      <c r="E9" s="23">
        <v>12</v>
      </c>
      <c r="F9" s="23">
        <v>0</v>
      </c>
      <c r="G9" s="23">
        <v>5</v>
      </c>
      <c r="H9" s="23">
        <v>0</v>
      </c>
      <c r="I9" s="24">
        <f t="shared" si="0"/>
        <v>0.4166666666666667</v>
      </c>
      <c r="J9" s="11">
        <f t="shared" si="7"/>
        <v>0</v>
      </c>
      <c r="K9" s="93">
        <f t="shared" si="8"/>
        <v>7</v>
      </c>
      <c r="L9" s="93">
        <v>0</v>
      </c>
      <c r="M9" s="23">
        <v>3</v>
      </c>
      <c r="N9" s="23">
        <v>0</v>
      </c>
      <c r="O9" s="23">
        <v>1</v>
      </c>
      <c r="P9" s="23"/>
      <c r="Q9" s="23">
        <v>2</v>
      </c>
      <c r="R9" s="23"/>
      <c r="S9" s="23">
        <f t="shared" si="1"/>
        <v>6</v>
      </c>
      <c r="T9" s="23">
        <v>0</v>
      </c>
      <c r="U9" s="23"/>
      <c r="V9" s="23"/>
      <c r="W9" s="25">
        <f t="shared" si="2"/>
        <v>0.5</v>
      </c>
      <c r="X9" s="24">
        <f t="shared" si="3"/>
        <v>0</v>
      </c>
      <c r="Y9" s="25">
        <f t="shared" si="4"/>
        <v>0.5</v>
      </c>
      <c r="Z9" s="24">
        <v>0</v>
      </c>
      <c r="AA9" s="23">
        <f t="shared" si="5"/>
        <v>6</v>
      </c>
      <c r="AB9" s="23"/>
    </row>
    <row r="10" spans="1:28" ht="42" customHeight="1" thickBot="1" thickTop="1">
      <c r="A10" s="6" t="s">
        <v>30</v>
      </c>
      <c r="B10" s="23">
        <v>4</v>
      </c>
      <c r="C10" s="23">
        <v>1</v>
      </c>
      <c r="D10" s="23">
        <f>B10+C10</f>
        <v>5</v>
      </c>
      <c r="E10" s="23">
        <v>4</v>
      </c>
      <c r="F10" s="23">
        <v>0</v>
      </c>
      <c r="G10" s="23">
        <v>4</v>
      </c>
      <c r="H10" s="23">
        <v>0</v>
      </c>
      <c r="I10" s="24">
        <f>G10/E10</f>
        <v>1</v>
      </c>
      <c r="J10" s="11">
        <f t="shared" si="7"/>
        <v>0</v>
      </c>
      <c r="K10" s="93">
        <f t="shared" si="8"/>
        <v>0</v>
      </c>
      <c r="L10" s="93">
        <f>F10-H10</f>
        <v>0</v>
      </c>
      <c r="M10" s="23">
        <v>38</v>
      </c>
      <c r="N10" s="23">
        <v>0</v>
      </c>
      <c r="O10" s="23">
        <v>1</v>
      </c>
      <c r="P10" s="23"/>
      <c r="Q10" s="23">
        <v>1</v>
      </c>
      <c r="R10" s="23"/>
      <c r="S10" s="23">
        <f t="shared" si="1"/>
        <v>5</v>
      </c>
      <c r="T10" s="23">
        <v>0</v>
      </c>
      <c r="U10" s="23">
        <v>1</v>
      </c>
      <c r="V10" s="23"/>
      <c r="W10" s="25">
        <f t="shared" si="2"/>
        <v>1</v>
      </c>
      <c r="X10" s="24">
        <f t="shared" si="3"/>
        <v>0</v>
      </c>
      <c r="Y10" s="25">
        <f t="shared" si="4"/>
        <v>1</v>
      </c>
      <c r="Z10" s="24">
        <v>0</v>
      </c>
      <c r="AA10" s="23">
        <f t="shared" si="5"/>
        <v>4</v>
      </c>
      <c r="AB10" s="23"/>
    </row>
    <row r="11" spans="1:28" ht="42" customHeight="1" thickBot="1" thickTop="1">
      <c r="A11" s="6" t="s">
        <v>63</v>
      </c>
      <c r="B11" s="23">
        <v>5</v>
      </c>
      <c r="C11" s="23">
        <v>1</v>
      </c>
      <c r="D11" s="23">
        <f>B11+C11</f>
        <v>6</v>
      </c>
      <c r="E11" s="23">
        <v>5</v>
      </c>
      <c r="F11" s="23">
        <v>0</v>
      </c>
      <c r="G11" s="23">
        <v>4</v>
      </c>
      <c r="H11" s="23">
        <v>0</v>
      </c>
      <c r="I11" s="24">
        <f>G11/E11</f>
        <v>0.8</v>
      </c>
      <c r="J11" s="11">
        <f t="shared" si="7"/>
        <v>0</v>
      </c>
      <c r="K11" s="93">
        <f t="shared" si="8"/>
        <v>1</v>
      </c>
      <c r="L11" s="93">
        <f>F11-H11</f>
        <v>0</v>
      </c>
      <c r="M11" s="23">
        <v>1</v>
      </c>
      <c r="N11" s="23">
        <v>0</v>
      </c>
      <c r="O11" s="23">
        <v>1</v>
      </c>
      <c r="P11" s="23"/>
      <c r="Q11" s="23">
        <v>1</v>
      </c>
      <c r="R11" s="23"/>
      <c r="S11" s="23">
        <f t="shared" si="1"/>
        <v>5</v>
      </c>
      <c r="T11" s="23">
        <v>0</v>
      </c>
      <c r="U11" s="23"/>
      <c r="V11" s="23"/>
      <c r="W11" s="25">
        <f>(S11-U11-V11)/B11</f>
        <v>1</v>
      </c>
      <c r="X11" s="24">
        <f>T11/C11</f>
        <v>0</v>
      </c>
      <c r="Y11" s="25">
        <f>(S11-U11-V11)/E11</f>
        <v>1</v>
      </c>
      <c r="Z11" s="24">
        <v>0</v>
      </c>
      <c r="AA11" s="23">
        <f>S11-U11-V11</f>
        <v>5</v>
      </c>
      <c r="AB11" s="23"/>
    </row>
    <row r="12" spans="1:28" ht="42" customHeight="1" thickBot="1" thickTop="1">
      <c r="A12" s="6" t="s">
        <v>54</v>
      </c>
      <c r="B12" s="23">
        <v>6</v>
      </c>
      <c r="C12" s="23">
        <v>1</v>
      </c>
      <c r="D12" s="23">
        <f>B12+C12</f>
        <v>7</v>
      </c>
      <c r="E12" s="23">
        <v>6</v>
      </c>
      <c r="F12" s="23">
        <v>0</v>
      </c>
      <c r="G12" s="23">
        <v>6</v>
      </c>
      <c r="H12" s="23">
        <v>0</v>
      </c>
      <c r="I12" s="24">
        <f>G12/E12</f>
        <v>1</v>
      </c>
      <c r="J12" s="11">
        <f t="shared" si="7"/>
        <v>0</v>
      </c>
      <c r="K12" s="93">
        <f t="shared" si="8"/>
        <v>0</v>
      </c>
      <c r="L12" s="93">
        <v>0</v>
      </c>
      <c r="M12" s="23">
        <v>12</v>
      </c>
      <c r="N12" s="23">
        <v>0</v>
      </c>
      <c r="O12" s="23"/>
      <c r="P12" s="23"/>
      <c r="Q12" s="23"/>
      <c r="R12" s="23"/>
      <c r="S12" s="23">
        <f t="shared" si="1"/>
        <v>6</v>
      </c>
      <c r="T12" s="23">
        <v>0</v>
      </c>
      <c r="U12" s="23"/>
      <c r="V12" s="23"/>
      <c r="W12" s="25">
        <f t="shared" si="2"/>
        <v>1</v>
      </c>
      <c r="X12" s="24">
        <v>0</v>
      </c>
      <c r="Y12" s="25">
        <f t="shared" si="4"/>
        <v>1</v>
      </c>
      <c r="Z12" s="24">
        <v>0</v>
      </c>
      <c r="AA12" s="23">
        <f t="shared" si="5"/>
        <v>6</v>
      </c>
      <c r="AB12" s="23"/>
    </row>
    <row r="13" spans="1:28" ht="42" customHeight="1" thickBot="1" thickTop="1">
      <c r="A13" s="6" t="s">
        <v>59</v>
      </c>
      <c r="B13" s="23">
        <v>9</v>
      </c>
      <c r="C13" s="23">
        <v>1</v>
      </c>
      <c r="D13" s="23">
        <f t="shared" si="6"/>
        <v>10</v>
      </c>
      <c r="E13" s="23">
        <v>9</v>
      </c>
      <c r="F13" s="23">
        <v>0</v>
      </c>
      <c r="G13" s="23">
        <v>6</v>
      </c>
      <c r="H13" s="23">
        <v>0</v>
      </c>
      <c r="I13" s="24">
        <f t="shared" si="0"/>
        <v>0.6666666666666666</v>
      </c>
      <c r="J13" s="11">
        <f t="shared" si="7"/>
        <v>0</v>
      </c>
      <c r="K13" s="93">
        <f t="shared" si="8"/>
        <v>3</v>
      </c>
      <c r="L13" s="93">
        <f>F13-H13</f>
        <v>0</v>
      </c>
      <c r="M13" s="23">
        <v>0</v>
      </c>
      <c r="N13" s="23">
        <v>0</v>
      </c>
      <c r="O13" s="23"/>
      <c r="P13" s="23"/>
      <c r="Q13" s="23"/>
      <c r="R13" s="23"/>
      <c r="S13" s="23">
        <f t="shared" si="1"/>
        <v>6</v>
      </c>
      <c r="T13" s="23">
        <v>0</v>
      </c>
      <c r="U13" s="23"/>
      <c r="V13" s="23"/>
      <c r="W13" s="25">
        <f t="shared" si="2"/>
        <v>0.6666666666666666</v>
      </c>
      <c r="X13" s="24">
        <f t="shared" si="3"/>
        <v>0</v>
      </c>
      <c r="Y13" s="25">
        <f t="shared" si="4"/>
        <v>0.6666666666666666</v>
      </c>
      <c r="Z13" s="24">
        <v>0</v>
      </c>
      <c r="AA13" s="23">
        <f t="shared" si="5"/>
        <v>6</v>
      </c>
      <c r="AB13" s="23"/>
    </row>
    <row r="14" spans="1:28" ht="42" customHeight="1" thickBot="1" thickTop="1">
      <c r="A14" s="6" t="s">
        <v>38</v>
      </c>
      <c r="B14" s="23">
        <v>6</v>
      </c>
      <c r="C14" s="23">
        <v>1</v>
      </c>
      <c r="D14" s="23">
        <f>B14+C14</f>
        <v>7</v>
      </c>
      <c r="E14" s="23">
        <v>6</v>
      </c>
      <c r="F14" s="23">
        <v>0</v>
      </c>
      <c r="G14" s="23">
        <v>5</v>
      </c>
      <c r="H14" s="23">
        <v>0</v>
      </c>
      <c r="I14" s="24">
        <f aca="true" t="shared" si="9" ref="I14:I19">G14/E14</f>
        <v>0.8333333333333334</v>
      </c>
      <c r="J14" s="11">
        <f t="shared" si="7"/>
        <v>0</v>
      </c>
      <c r="K14" s="93">
        <f t="shared" si="8"/>
        <v>1</v>
      </c>
      <c r="L14" s="93">
        <f>F14-H14</f>
        <v>0</v>
      </c>
      <c r="M14" s="23">
        <v>50</v>
      </c>
      <c r="N14" s="23">
        <v>0</v>
      </c>
      <c r="O14" s="23">
        <v>1</v>
      </c>
      <c r="P14" s="23"/>
      <c r="Q14" s="23">
        <v>4</v>
      </c>
      <c r="R14" s="23"/>
      <c r="S14" s="23">
        <f t="shared" si="1"/>
        <v>6</v>
      </c>
      <c r="T14" s="23">
        <v>0</v>
      </c>
      <c r="U14" s="23"/>
      <c r="V14" s="23"/>
      <c r="W14" s="25">
        <f t="shared" si="2"/>
        <v>1</v>
      </c>
      <c r="X14" s="24">
        <f t="shared" si="3"/>
        <v>0</v>
      </c>
      <c r="Y14" s="25">
        <f t="shared" si="4"/>
        <v>1</v>
      </c>
      <c r="Z14" s="24">
        <v>0</v>
      </c>
      <c r="AA14" s="23">
        <f t="shared" si="5"/>
        <v>6</v>
      </c>
      <c r="AB14" s="23"/>
    </row>
    <row r="15" spans="1:28" ht="42" customHeight="1" thickBot="1" thickTop="1">
      <c r="A15" s="6" t="s">
        <v>49</v>
      </c>
      <c r="B15" s="23">
        <v>4</v>
      </c>
      <c r="C15" s="23">
        <v>1</v>
      </c>
      <c r="D15" s="23">
        <f t="shared" si="6"/>
        <v>5</v>
      </c>
      <c r="E15" s="23">
        <v>3</v>
      </c>
      <c r="F15" s="23">
        <v>0</v>
      </c>
      <c r="G15" s="23">
        <v>2</v>
      </c>
      <c r="H15" s="23">
        <v>0</v>
      </c>
      <c r="I15" s="24">
        <f t="shared" si="9"/>
        <v>0.6666666666666666</v>
      </c>
      <c r="J15" s="11">
        <f t="shared" si="7"/>
        <v>0</v>
      </c>
      <c r="K15" s="93">
        <f t="shared" si="8"/>
        <v>1</v>
      </c>
      <c r="L15" s="93">
        <v>0</v>
      </c>
      <c r="M15" s="26">
        <v>0</v>
      </c>
      <c r="N15" s="23">
        <v>0</v>
      </c>
      <c r="O15" s="23"/>
      <c r="P15" s="23"/>
      <c r="Q15" s="23"/>
      <c r="R15" s="23"/>
      <c r="S15" s="23">
        <f t="shared" si="1"/>
        <v>2</v>
      </c>
      <c r="T15" s="23">
        <v>0</v>
      </c>
      <c r="U15" s="23"/>
      <c r="V15" s="23"/>
      <c r="W15" s="25">
        <f t="shared" si="2"/>
        <v>0.5</v>
      </c>
      <c r="X15" s="24">
        <f t="shared" si="3"/>
        <v>0</v>
      </c>
      <c r="Y15" s="25">
        <f t="shared" si="4"/>
        <v>0.6666666666666666</v>
      </c>
      <c r="Z15" s="24">
        <v>0</v>
      </c>
      <c r="AA15" s="23">
        <f t="shared" si="5"/>
        <v>2</v>
      </c>
      <c r="AB15" s="23"/>
    </row>
    <row r="16" spans="1:28" ht="42" customHeight="1" thickBot="1" thickTop="1">
      <c r="A16" s="6" t="s">
        <v>16</v>
      </c>
      <c r="B16" s="23">
        <v>7</v>
      </c>
      <c r="C16" s="23">
        <v>1</v>
      </c>
      <c r="D16" s="23">
        <f t="shared" si="6"/>
        <v>8</v>
      </c>
      <c r="E16" s="23">
        <v>7</v>
      </c>
      <c r="F16" s="23">
        <v>0</v>
      </c>
      <c r="G16" s="23">
        <v>2</v>
      </c>
      <c r="H16" s="23">
        <v>0</v>
      </c>
      <c r="I16" s="24">
        <f t="shared" si="9"/>
        <v>0.2857142857142857</v>
      </c>
      <c r="J16" s="11">
        <f t="shared" si="7"/>
        <v>0</v>
      </c>
      <c r="K16" s="93">
        <f t="shared" si="8"/>
        <v>5</v>
      </c>
      <c r="L16" s="93">
        <f>F16-H16</f>
        <v>0</v>
      </c>
      <c r="M16" s="23">
        <v>3</v>
      </c>
      <c r="N16" s="23">
        <v>0</v>
      </c>
      <c r="O16" s="23">
        <v>3</v>
      </c>
      <c r="P16" s="23"/>
      <c r="Q16" s="23"/>
      <c r="R16" s="23"/>
      <c r="S16" s="23">
        <f t="shared" si="1"/>
        <v>5</v>
      </c>
      <c r="T16" s="23">
        <v>0</v>
      </c>
      <c r="U16" s="23"/>
      <c r="V16" s="23"/>
      <c r="W16" s="25">
        <f t="shared" si="2"/>
        <v>0.7142857142857143</v>
      </c>
      <c r="X16" s="24">
        <f t="shared" si="3"/>
        <v>0</v>
      </c>
      <c r="Y16" s="25">
        <f>(S16-U16-V16)/E16</f>
        <v>0.7142857142857143</v>
      </c>
      <c r="Z16" s="24">
        <v>0</v>
      </c>
      <c r="AA16" s="23">
        <f t="shared" si="5"/>
        <v>5</v>
      </c>
      <c r="AB16" s="23"/>
    </row>
    <row r="17" spans="1:28" ht="42" customHeight="1" thickBot="1" thickTop="1">
      <c r="A17" s="6" t="s">
        <v>50</v>
      </c>
      <c r="B17" s="23">
        <v>14</v>
      </c>
      <c r="C17" s="23">
        <v>1</v>
      </c>
      <c r="D17" s="23">
        <f>B17+C17</f>
        <v>15</v>
      </c>
      <c r="E17" s="23">
        <v>14</v>
      </c>
      <c r="F17" s="23">
        <v>0</v>
      </c>
      <c r="G17" s="23">
        <v>10</v>
      </c>
      <c r="H17" s="23">
        <v>0</v>
      </c>
      <c r="I17" s="24">
        <f t="shared" si="9"/>
        <v>0.7142857142857143</v>
      </c>
      <c r="J17" s="11">
        <f t="shared" si="7"/>
        <v>0</v>
      </c>
      <c r="K17" s="93">
        <f t="shared" si="8"/>
        <v>4</v>
      </c>
      <c r="L17" s="93">
        <f>F17-H17</f>
        <v>0</v>
      </c>
      <c r="M17" s="23">
        <v>0</v>
      </c>
      <c r="N17" s="23">
        <v>0</v>
      </c>
      <c r="O17" s="23"/>
      <c r="P17" s="23"/>
      <c r="Q17" s="23"/>
      <c r="R17" s="23"/>
      <c r="S17" s="23">
        <f t="shared" si="1"/>
        <v>10</v>
      </c>
      <c r="T17" s="23">
        <v>0</v>
      </c>
      <c r="U17" s="23">
        <v>1</v>
      </c>
      <c r="V17" s="23"/>
      <c r="W17" s="25">
        <f t="shared" si="2"/>
        <v>0.6428571428571429</v>
      </c>
      <c r="X17" s="24">
        <f t="shared" si="3"/>
        <v>0</v>
      </c>
      <c r="Y17" s="25">
        <f>(S17-U17-V17)/E17</f>
        <v>0.6428571428571429</v>
      </c>
      <c r="Z17" s="24">
        <v>0</v>
      </c>
      <c r="AA17" s="23">
        <f t="shared" si="5"/>
        <v>9</v>
      </c>
      <c r="AB17" s="23"/>
    </row>
    <row r="18" spans="1:28" ht="42" customHeight="1" thickBot="1" thickTop="1">
      <c r="A18" s="6" t="s">
        <v>17</v>
      </c>
      <c r="B18" s="23">
        <v>13</v>
      </c>
      <c r="C18" s="23">
        <v>1</v>
      </c>
      <c r="D18" s="23">
        <f t="shared" si="6"/>
        <v>14</v>
      </c>
      <c r="E18" s="23">
        <v>13</v>
      </c>
      <c r="F18" s="23">
        <v>0</v>
      </c>
      <c r="G18" s="23">
        <v>9</v>
      </c>
      <c r="H18" s="23">
        <v>0</v>
      </c>
      <c r="I18" s="24">
        <f t="shared" si="9"/>
        <v>0.6923076923076923</v>
      </c>
      <c r="J18" s="11">
        <f t="shared" si="7"/>
        <v>0</v>
      </c>
      <c r="K18" s="93">
        <f t="shared" si="8"/>
        <v>4</v>
      </c>
      <c r="L18" s="93">
        <f>F18-H18</f>
        <v>0</v>
      </c>
      <c r="M18" s="23">
        <v>0</v>
      </c>
      <c r="N18" s="23">
        <v>0</v>
      </c>
      <c r="O18" s="23"/>
      <c r="P18" s="23"/>
      <c r="Q18" s="23"/>
      <c r="R18" s="23"/>
      <c r="S18" s="23">
        <f t="shared" si="1"/>
        <v>9</v>
      </c>
      <c r="T18" s="23">
        <v>0</v>
      </c>
      <c r="U18" s="23"/>
      <c r="V18" s="23"/>
      <c r="W18" s="25">
        <f t="shared" si="2"/>
        <v>0.6923076923076923</v>
      </c>
      <c r="X18" s="24">
        <f t="shared" si="3"/>
        <v>0</v>
      </c>
      <c r="Y18" s="25">
        <f>(S18-U18-V18)/E18</f>
        <v>0.6923076923076923</v>
      </c>
      <c r="Z18" s="24">
        <v>0</v>
      </c>
      <c r="AA18" s="23">
        <f t="shared" si="5"/>
        <v>9</v>
      </c>
      <c r="AB18" s="23"/>
    </row>
    <row r="19" spans="1:28" ht="42" customHeight="1" thickBot="1" thickTop="1">
      <c r="A19" s="6" t="s">
        <v>44</v>
      </c>
      <c r="B19" s="23">
        <v>10</v>
      </c>
      <c r="C19" s="23">
        <v>1</v>
      </c>
      <c r="D19" s="23">
        <f t="shared" si="6"/>
        <v>11</v>
      </c>
      <c r="E19" s="23">
        <v>1</v>
      </c>
      <c r="F19" s="23">
        <v>0</v>
      </c>
      <c r="G19" s="23">
        <v>0</v>
      </c>
      <c r="H19" s="23">
        <v>0</v>
      </c>
      <c r="I19" s="24">
        <f t="shared" si="9"/>
        <v>0</v>
      </c>
      <c r="J19" s="11">
        <f t="shared" si="7"/>
        <v>0</v>
      </c>
      <c r="K19" s="93">
        <f t="shared" si="8"/>
        <v>1</v>
      </c>
      <c r="L19" s="93">
        <f>F19-H19</f>
        <v>0</v>
      </c>
      <c r="M19" s="23">
        <v>0</v>
      </c>
      <c r="N19" s="23">
        <v>0</v>
      </c>
      <c r="O19" s="23"/>
      <c r="P19" s="23"/>
      <c r="Q19" s="23"/>
      <c r="R19" s="23"/>
      <c r="S19" s="23">
        <f t="shared" si="1"/>
        <v>0</v>
      </c>
      <c r="T19" s="23">
        <v>0</v>
      </c>
      <c r="U19" s="23"/>
      <c r="V19" s="23"/>
      <c r="W19" s="25">
        <f t="shared" si="2"/>
        <v>0</v>
      </c>
      <c r="X19" s="24">
        <f t="shared" si="3"/>
        <v>0</v>
      </c>
      <c r="Y19" s="25">
        <f>(S19-U19-V19)/E19</f>
        <v>0</v>
      </c>
      <c r="Z19" s="24">
        <v>0</v>
      </c>
      <c r="AA19" s="23">
        <f t="shared" si="5"/>
        <v>0</v>
      </c>
      <c r="AB19" s="23"/>
    </row>
    <row r="20" spans="1:28" ht="42" customHeight="1" thickBot="1" thickTop="1">
      <c r="A20" s="6" t="s">
        <v>0</v>
      </c>
      <c r="B20" s="27">
        <v>6</v>
      </c>
      <c r="C20" s="27">
        <v>1</v>
      </c>
      <c r="D20" s="23">
        <f t="shared" si="6"/>
        <v>7</v>
      </c>
      <c r="E20" s="65">
        <v>15</v>
      </c>
      <c r="F20" s="65">
        <v>0</v>
      </c>
      <c r="G20" s="27">
        <v>3</v>
      </c>
      <c r="H20" s="27">
        <v>0</v>
      </c>
      <c r="I20" s="24">
        <f aca="true" t="shared" si="10" ref="I20:I27">G20/B20</f>
        <v>0.5</v>
      </c>
      <c r="J20" s="11">
        <f t="shared" si="7"/>
        <v>0</v>
      </c>
      <c r="K20" s="93">
        <f>B20-G20</f>
        <v>3</v>
      </c>
      <c r="L20" s="94">
        <v>0</v>
      </c>
      <c r="M20" s="68">
        <v>78</v>
      </c>
      <c r="N20" s="65">
        <v>0</v>
      </c>
      <c r="O20" s="23">
        <v>3</v>
      </c>
      <c r="P20" s="23"/>
      <c r="Q20" s="23">
        <v>13</v>
      </c>
      <c r="R20" s="23"/>
      <c r="S20" s="23">
        <f t="shared" si="1"/>
        <v>6</v>
      </c>
      <c r="T20" s="23">
        <v>0</v>
      </c>
      <c r="U20" s="23"/>
      <c r="V20" s="23"/>
      <c r="W20" s="25">
        <f t="shared" si="2"/>
        <v>1</v>
      </c>
      <c r="X20" s="76">
        <v>0</v>
      </c>
      <c r="Y20" s="25">
        <f>IF(B20=0,0,(S20-U20-V20)/B20)</f>
        <v>1</v>
      </c>
      <c r="Z20" s="76">
        <v>0</v>
      </c>
      <c r="AA20" s="23">
        <f t="shared" si="5"/>
        <v>6</v>
      </c>
      <c r="AB20" s="23"/>
    </row>
    <row r="21" spans="1:28" ht="42" customHeight="1" thickBot="1" thickTop="1">
      <c r="A21" s="6" t="s">
        <v>1</v>
      </c>
      <c r="B21" s="23">
        <v>4</v>
      </c>
      <c r="C21" s="23">
        <v>1</v>
      </c>
      <c r="D21" s="23">
        <f t="shared" si="6"/>
        <v>5</v>
      </c>
      <c r="E21" s="66"/>
      <c r="F21" s="66"/>
      <c r="G21" s="23">
        <v>2</v>
      </c>
      <c r="H21" s="23">
        <v>0</v>
      </c>
      <c r="I21" s="24">
        <f t="shared" si="10"/>
        <v>0.5</v>
      </c>
      <c r="J21" s="11">
        <f t="shared" si="7"/>
        <v>0</v>
      </c>
      <c r="K21" s="93">
        <f>B21-G21</f>
        <v>2</v>
      </c>
      <c r="L21" s="93">
        <v>0</v>
      </c>
      <c r="M21" s="68"/>
      <c r="N21" s="68"/>
      <c r="O21" s="23">
        <v>3</v>
      </c>
      <c r="P21" s="23"/>
      <c r="Q21" s="23">
        <v>14</v>
      </c>
      <c r="R21" s="23"/>
      <c r="S21" s="23">
        <f t="shared" si="1"/>
        <v>5</v>
      </c>
      <c r="T21" s="23">
        <v>0</v>
      </c>
      <c r="U21" s="23">
        <v>2</v>
      </c>
      <c r="V21" s="23"/>
      <c r="W21" s="25">
        <f t="shared" si="2"/>
        <v>0.75</v>
      </c>
      <c r="X21" s="77"/>
      <c r="Y21" s="25">
        <f aca="true" t="shared" si="11" ref="Y21:Y27">IF(B21=0,0,(S21-U21-V21)/B21)</f>
        <v>0.75</v>
      </c>
      <c r="Z21" s="77"/>
      <c r="AA21" s="23">
        <f>S21-U21-V21-AC21</f>
        <v>3</v>
      </c>
      <c r="AB21" s="23"/>
    </row>
    <row r="22" spans="1:29" ht="42" customHeight="1" thickBot="1" thickTop="1">
      <c r="A22" s="6" t="s">
        <v>2</v>
      </c>
      <c r="B22" s="23">
        <v>3</v>
      </c>
      <c r="C22" s="23">
        <v>1</v>
      </c>
      <c r="D22" s="23">
        <f t="shared" si="6"/>
        <v>4</v>
      </c>
      <c r="E22" s="66"/>
      <c r="F22" s="66"/>
      <c r="G22" s="23">
        <v>0</v>
      </c>
      <c r="H22" s="23">
        <v>0</v>
      </c>
      <c r="I22" s="24">
        <f t="shared" si="10"/>
        <v>0</v>
      </c>
      <c r="J22" s="11">
        <f t="shared" si="7"/>
        <v>0</v>
      </c>
      <c r="K22" s="93">
        <f aca="true" t="shared" si="12" ref="K22:K27">B22-G22</f>
        <v>3</v>
      </c>
      <c r="L22" s="93">
        <v>0</v>
      </c>
      <c r="M22" s="68"/>
      <c r="N22" s="68"/>
      <c r="O22" s="23">
        <v>3</v>
      </c>
      <c r="P22" s="23"/>
      <c r="Q22" s="23">
        <v>17</v>
      </c>
      <c r="R22" s="23"/>
      <c r="S22" s="23">
        <f t="shared" si="1"/>
        <v>3</v>
      </c>
      <c r="T22" s="23">
        <v>0</v>
      </c>
      <c r="U22" s="23"/>
      <c r="V22" s="23"/>
      <c r="W22" s="25">
        <f t="shared" si="2"/>
        <v>1</v>
      </c>
      <c r="X22" s="77"/>
      <c r="Y22" s="25">
        <f t="shared" si="11"/>
        <v>1</v>
      </c>
      <c r="Z22" s="77"/>
      <c r="AA22" s="23">
        <f>S22-U22-V22-AC22</f>
        <v>2</v>
      </c>
      <c r="AB22" s="23"/>
      <c r="AC22" s="4">
        <v>1</v>
      </c>
    </row>
    <row r="23" spans="1:28" ht="42" customHeight="1" thickBot="1" thickTop="1">
      <c r="A23" s="6" t="s">
        <v>31</v>
      </c>
      <c r="B23" s="23">
        <v>2</v>
      </c>
      <c r="C23" s="23">
        <v>1</v>
      </c>
      <c r="D23" s="23">
        <f>B23+C23</f>
        <v>3</v>
      </c>
      <c r="E23" s="66"/>
      <c r="F23" s="66"/>
      <c r="G23" s="23">
        <v>2</v>
      </c>
      <c r="H23" s="23">
        <v>0</v>
      </c>
      <c r="I23" s="24">
        <f>G23/B23</f>
        <v>1</v>
      </c>
      <c r="J23" s="11">
        <f t="shared" si="7"/>
        <v>0</v>
      </c>
      <c r="K23" s="93">
        <f t="shared" si="12"/>
        <v>0</v>
      </c>
      <c r="L23" s="93">
        <v>0</v>
      </c>
      <c r="M23" s="68"/>
      <c r="N23" s="68"/>
      <c r="O23" s="23">
        <v>1</v>
      </c>
      <c r="P23" s="23"/>
      <c r="Q23" s="23">
        <v>19</v>
      </c>
      <c r="R23" s="23"/>
      <c r="S23" s="23">
        <f t="shared" si="1"/>
        <v>3</v>
      </c>
      <c r="T23" s="23">
        <v>0</v>
      </c>
      <c r="U23" s="23">
        <v>2</v>
      </c>
      <c r="V23" s="23"/>
      <c r="W23" s="25">
        <f t="shared" si="2"/>
        <v>0.5</v>
      </c>
      <c r="X23" s="77"/>
      <c r="Y23" s="25">
        <f t="shared" si="11"/>
        <v>0.5</v>
      </c>
      <c r="Z23" s="77"/>
      <c r="AA23" s="23">
        <f aca="true" t="shared" si="13" ref="AA23:AA31">S23-U23-V23-AC23</f>
        <v>1</v>
      </c>
      <c r="AB23" s="23"/>
    </row>
    <row r="24" spans="1:28" ht="42" customHeight="1" thickBot="1" thickTop="1">
      <c r="A24" s="6" t="s">
        <v>36</v>
      </c>
      <c r="B24" s="23">
        <v>5</v>
      </c>
      <c r="C24" s="23">
        <v>1</v>
      </c>
      <c r="D24" s="23">
        <f>B24+C24</f>
        <v>6</v>
      </c>
      <c r="E24" s="23">
        <v>5</v>
      </c>
      <c r="F24" s="23">
        <v>0</v>
      </c>
      <c r="G24" s="23">
        <v>2</v>
      </c>
      <c r="H24" s="23">
        <v>0</v>
      </c>
      <c r="I24" s="24">
        <f>G24/E24</f>
        <v>0.4</v>
      </c>
      <c r="J24" s="11">
        <f t="shared" si="7"/>
        <v>0</v>
      </c>
      <c r="K24" s="93">
        <f>E24-G24</f>
        <v>3</v>
      </c>
      <c r="L24" s="93">
        <f>F24-H24</f>
        <v>0</v>
      </c>
      <c r="M24" s="23">
        <v>18</v>
      </c>
      <c r="N24" s="23">
        <v>0</v>
      </c>
      <c r="O24" s="23">
        <v>3</v>
      </c>
      <c r="P24" s="23"/>
      <c r="Q24" s="23">
        <v>4</v>
      </c>
      <c r="R24" s="23"/>
      <c r="S24" s="23">
        <f t="shared" si="1"/>
        <v>5</v>
      </c>
      <c r="T24" s="23">
        <v>0</v>
      </c>
      <c r="U24" s="23"/>
      <c r="V24" s="23"/>
      <c r="W24" s="25">
        <f t="shared" si="2"/>
        <v>1</v>
      </c>
      <c r="X24" s="24">
        <f>T24/C24</f>
        <v>0</v>
      </c>
      <c r="Y24" s="25">
        <f>(S24-U24-V24)/E24</f>
        <v>1</v>
      </c>
      <c r="Z24" s="24">
        <v>0</v>
      </c>
      <c r="AA24" s="23">
        <f t="shared" si="13"/>
        <v>5</v>
      </c>
      <c r="AB24" s="23"/>
    </row>
    <row r="25" spans="1:29" ht="42" customHeight="1" thickBot="1" thickTop="1">
      <c r="A25" s="6" t="s">
        <v>3</v>
      </c>
      <c r="B25" s="23">
        <v>12</v>
      </c>
      <c r="C25" s="23">
        <v>1</v>
      </c>
      <c r="D25" s="23">
        <f t="shared" si="6"/>
        <v>13</v>
      </c>
      <c r="E25" s="65">
        <v>30</v>
      </c>
      <c r="F25" s="65">
        <v>0</v>
      </c>
      <c r="G25" s="23">
        <v>7</v>
      </c>
      <c r="H25" s="23">
        <v>0</v>
      </c>
      <c r="I25" s="24">
        <f t="shared" si="10"/>
        <v>0.5833333333333334</v>
      </c>
      <c r="J25" s="11">
        <f t="shared" si="7"/>
        <v>0</v>
      </c>
      <c r="K25" s="93">
        <f t="shared" si="12"/>
        <v>5</v>
      </c>
      <c r="L25" s="93">
        <v>0</v>
      </c>
      <c r="M25" s="65">
        <v>14</v>
      </c>
      <c r="N25" s="65">
        <v>0</v>
      </c>
      <c r="O25" s="23">
        <v>2</v>
      </c>
      <c r="P25" s="23"/>
      <c r="Q25" s="23">
        <v>5</v>
      </c>
      <c r="R25" s="23"/>
      <c r="S25" s="23">
        <f t="shared" si="1"/>
        <v>9</v>
      </c>
      <c r="T25" s="23">
        <v>0</v>
      </c>
      <c r="U25" s="23">
        <v>1</v>
      </c>
      <c r="V25" s="23"/>
      <c r="W25" s="25">
        <f t="shared" si="2"/>
        <v>0.6666666666666666</v>
      </c>
      <c r="X25" s="76">
        <v>0</v>
      </c>
      <c r="Y25" s="25">
        <f t="shared" si="11"/>
        <v>0.6666666666666666</v>
      </c>
      <c r="Z25" s="76">
        <v>0</v>
      </c>
      <c r="AA25" s="23">
        <f t="shared" si="13"/>
        <v>7</v>
      </c>
      <c r="AB25" s="23"/>
      <c r="AC25" s="4">
        <v>1</v>
      </c>
    </row>
    <row r="26" spans="1:28" ht="42" customHeight="1" thickBot="1" thickTop="1">
      <c r="A26" s="6" t="s">
        <v>4</v>
      </c>
      <c r="B26" s="23">
        <v>6</v>
      </c>
      <c r="C26" s="23">
        <v>1</v>
      </c>
      <c r="D26" s="23">
        <f t="shared" si="6"/>
        <v>7</v>
      </c>
      <c r="E26" s="95"/>
      <c r="F26" s="95"/>
      <c r="G26" s="23">
        <v>6</v>
      </c>
      <c r="H26" s="23">
        <v>0</v>
      </c>
      <c r="I26" s="24">
        <f t="shared" si="10"/>
        <v>1</v>
      </c>
      <c r="J26" s="11">
        <f t="shared" si="7"/>
        <v>0</v>
      </c>
      <c r="K26" s="93">
        <f t="shared" si="12"/>
        <v>0</v>
      </c>
      <c r="L26" s="93">
        <v>0</v>
      </c>
      <c r="M26" s="68"/>
      <c r="N26" s="68"/>
      <c r="O26" s="23">
        <v>0</v>
      </c>
      <c r="P26" s="23"/>
      <c r="Q26" s="23"/>
      <c r="R26" s="23"/>
      <c r="S26" s="23">
        <f t="shared" si="1"/>
        <v>6</v>
      </c>
      <c r="T26" s="23">
        <v>0</v>
      </c>
      <c r="U26" s="23">
        <v>1</v>
      </c>
      <c r="V26" s="23"/>
      <c r="W26" s="25">
        <f t="shared" si="2"/>
        <v>0.8333333333333334</v>
      </c>
      <c r="X26" s="77"/>
      <c r="Y26" s="25">
        <f>IF(B26=0,0,(S26-U26-V26)/B26)</f>
        <v>0.8333333333333334</v>
      </c>
      <c r="Z26" s="77"/>
      <c r="AA26" s="23">
        <f t="shared" si="13"/>
        <v>5</v>
      </c>
      <c r="AB26" s="23"/>
    </row>
    <row r="27" spans="1:28" ht="42" customHeight="1" thickBot="1" thickTop="1">
      <c r="A27" s="6" t="s">
        <v>5</v>
      </c>
      <c r="B27" s="23">
        <v>12</v>
      </c>
      <c r="C27" s="23">
        <v>1</v>
      </c>
      <c r="D27" s="23">
        <f t="shared" si="6"/>
        <v>13</v>
      </c>
      <c r="E27" s="96"/>
      <c r="F27" s="96"/>
      <c r="G27" s="23">
        <v>2</v>
      </c>
      <c r="H27" s="23">
        <v>0</v>
      </c>
      <c r="I27" s="24">
        <f t="shared" si="10"/>
        <v>0.16666666666666666</v>
      </c>
      <c r="J27" s="11">
        <f t="shared" si="7"/>
        <v>0</v>
      </c>
      <c r="K27" s="93">
        <f t="shared" si="12"/>
        <v>10</v>
      </c>
      <c r="L27" s="93">
        <f>F27-H27</f>
        <v>0</v>
      </c>
      <c r="M27" s="84"/>
      <c r="N27" s="84"/>
      <c r="O27" s="23">
        <v>6</v>
      </c>
      <c r="P27" s="23"/>
      <c r="Q27" s="23">
        <v>12</v>
      </c>
      <c r="R27" s="23"/>
      <c r="S27" s="23">
        <f t="shared" si="1"/>
        <v>8</v>
      </c>
      <c r="T27" s="23">
        <v>0</v>
      </c>
      <c r="U27" s="23">
        <v>1</v>
      </c>
      <c r="V27" s="23"/>
      <c r="W27" s="25">
        <f t="shared" si="2"/>
        <v>0.5833333333333334</v>
      </c>
      <c r="X27" s="78"/>
      <c r="Y27" s="25">
        <f t="shared" si="11"/>
        <v>0.5833333333333334</v>
      </c>
      <c r="Z27" s="78"/>
      <c r="AA27" s="23">
        <f t="shared" si="13"/>
        <v>7</v>
      </c>
      <c r="AB27" s="23"/>
    </row>
    <row r="28" spans="1:28" ht="42" customHeight="1" thickBot="1" thickTop="1">
      <c r="A28" s="52" t="s">
        <v>71</v>
      </c>
      <c r="B28" s="26">
        <v>5</v>
      </c>
      <c r="C28" s="26">
        <v>1</v>
      </c>
      <c r="D28" s="26">
        <f>B28+C28</f>
        <v>6</v>
      </c>
      <c r="E28" s="23">
        <v>1</v>
      </c>
      <c r="F28" s="23">
        <v>0</v>
      </c>
      <c r="G28" s="26">
        <v>1</v>
      </c>
      <c r="H28" s="26">
        <v>0</v>
      </c>
      <c r="I28" s="24">
        <f>G28/E28</f>
        <v>1</v>
      </c>
      <c r="J28" s="11">
        <f>IF(F28=0,0,H28/F28)</f>
        <v>0</v>
      </c>
      <c r="K28" s="93">
        <f t="shared" si="8"/>
        <v>0</v>
      </c>
      <c r="L28" s="97"/>
      <c r="M28" s="23">
        <v>0</v>
      </c>
      <c r="N28" s="23">
        <v>0</v>
      </c>
      <c r="O28" s="26"/>
      <c r="P28" s="26"/>
      <c r="Q28" s="26"/>
      <c r="R28" s="26"/>
      <c r="S28" s="23">
        <f>G28+O28</f>
        <v>1</v>
      </c>
      <c r="T28" s="26">
        <v>0</v>
      </c>
      <c r="U28" s="26"/>
      <c r="V28" s="26"/>
      <c r="W28" s="25">
        <f>(S28-U28-V28)/B28</f>
        <v>0.2</v>
      </c>
      <c r="X28" s="51"/>
      <c r="Y28" s="25"/>
      <c r="Z28" s="51"/>
      <c r="AA28" s="23">
        <f t="shared" si="13"/>
        <v>1</v>
      </c>
      <c r="AB28" s="26"/>
    </row>
    <row r="29" spans="1:28" ht="42" customHeight="1" thickBot="1" thickTop="1">
      <c r="A29" s="52" t="s">
        <v>60</v>
      </c>
      <c r="B29" s="26">
        <v>5</v>
      </c>
      <c r="C29" s="26">
        <v>1</v>
      </c>
      <c r="D29" s="26">
        <f t="shared" si="6"/>
        <v>6</v>
      </c>
      <c r="E29" s="23">
        <v>2</v>
      </c>
      <c r="F29" s="23">
        <v>0</v>
      </c>
      <c r="G29" s="26">
        <v>1</v>
      </c>
      <c r="H29" s="26">
        <v>0</v>
      </c>
      <c r="I29" s="24">
        <f>G29/E29</f>
        <v>0.5</v>
      </c>
      <c r="J29" s="11">
        <f t="shared" si="7"/>
        <v>0</v>
      </c>
      <c r="K29" s="93">
        <f t="shared" si="8"/>
        <v>1</v>
      </c>
      <c r="L29" s="97"/>
      <c r="M29" s="23">
        <v>0</v>
      </c>
      <c r="N29" s="23">
        <v>0</v>
      </c>
      <c r="O29" s="26"/>
      <c r="P29" s="26"/>
      <c r="Q29" s="26"/>
      <c r="R29" s="26"/>
      <c r="S29" s="23">
        <f t="shared" si="1"/>
        <v>1</v>
      </c>
      <c r="T29" s="26">
        <v>0</v>
      </c>
      <c r="U29" s="26"/>
      <c r="V29" s="26"/>
      <c r="W29" s="25">
        <f t="shared" si="2"/>
        <v>0.2</v>
      </c>
      <c r="X29" s="51"/>
      <c r="Y29" s="25">
        <f>IF(E29=0,0,(S29-U29-V29)/E29)</f>
        <v>0.5</v>
      </c>
      <c r="Z29" s="51"/>
      <c r="AA29" s="23">
        <f t="shared" si="13"/>
        <v>1</v>
      </c>
      <c r="AB29" s="26"/>
    </row>
    <row r="30" spans="1:28" ht="42" customHeight="1" thickBot="1" thickTop="1">
      <c r="A30" s="52" t="s">
        <v>61</v>
      </c>
      <c r="B30" s="26">
        <v>0</v>
      </c>
      <c r="C30" s="26">
        <v>12</v>
      </c>
      <c r="D30" s="26">
        <f t="shared" si="6"/>
        <v>12</v>
      </c>
      <c r="E30" s="23">
        <v>0</v>
      </c>
      <c r="F30" s="23">
        <v>1</v>
      </c>
      <c r="G30" s="26">
        <v>0</v>
      </c>
      <c r="H30" s="26">
        <v>1</v>
      </c>
      <c r="I30" s="24">
        <f>IF(B30=0,0,G30/B30)</f>
        <v>0</v>
      </c>
      <c r="J30" s="11">
        <f t="shared" si="7"/>
        <v>1</v>
      </c>
      <c r="K30" s="93">
        <f t="shared" si="8"/>
        <v>0</v>
      </c>
      <c r="L30" s="97">
        <f>C30-H30</f>
        <v>11</v>
      </c>
      <c r="M30" s="23">
        <v>0</v>
      </c>
      <c r="N30" s="23">
        <v>0</v>
      </c>
      <c r="O30" s="26"/>
      <c r="P30" s="26">
        <v>0</v>
      </c>
      <c r="Q30" s="26"/>
      <c r="R30" s="26"/>
      <c r="S30" s="23">
        <f t="shared" si="1"/>
        <v>0</v>
      </c>
      <c r="T30" s="23">
        <f>H30+P30</f>
        <v>1</v>
      </c>
      <c r="U30" s="26"/>
      <c r="V30" s="26"/>
      <c r="W30" s="25">
        <f>IF(B30=0,0,(S30-U30-V30)/B30)</f>
        <v>0</v>
      </c>
      <c r="X30" s="25">
        <f>(T30-U30-V30)/C30</f>
        <v>0.08333333333333333</v>
      </c>
      <c r="Y30" s="25"/>
      <c r="Z30" s="25">
        <f>IF(F30=0,0,(T30-U30-V30)/F30)</f>
        <v>1</v>
      </c>
      <c r="AA30" s="23">
        <f t="shared" si="13"/>
        <v>0</v>
      </c>
      <c r="AB30" s="23">
        <f>T30-V30-U30</f>
        <v>1</v>
      </c>
    </row>
    <row r="31" spans="1:28" ht="42" customHeight="1" thickBot="1" thickTop="1">
      <c r="A31" s="52" t="s">
        <v>62</v>
      </c>
      <c r="B31" s="26">
        <v>0</v>
      </c>
      <c r="C31" s="26">
        <v>15</v>
      </c>
      <c r="D31" s="26">
        <f t="shared" si="6"/>
        <v>15</v>
      </c>
      <c r="E31" s="23">
        <v>0</v>
      </c>
      <c r="F31" s="23">
        <v>4</v>
      </c>
      <c r="G31" s="26">
        <v>0</v>
      </c>
      <c r="H31" s="26">
        <v>3</v>
      </c>
      <c r="I31" s="24">
        <f>IF(B31=0,0,G31/B31)</f>
        <v>0</v>
      </c>
      <c r="J31" s="11">
        <f t="shared" si="7"/>
        <v>0.75</v>
      </c>
      <c r="K31" s="93">
        <f t="shared" si="8"/>
        <v>0</v>
      </c>
      <c r="L31" s="97">
        <f>C31-H31</f>
        <v>12</v>
      </c>
      <c r="M31" s="23">
        <v>0</v>
      </c>
      <c r="N31" s="23">
        <v>0</v>
      </c>
      <c r="O31" s="26"/>
      <c r="P31" s="26">
        <v>0</v>
      </c>
      <c r="Q31" s="26"/>
      <c r="R31" s="26"/>
      <c r="S31" s="23">
        <f t="shared" si="1"/>
        <v>0</v>
      </c>
      <c r="T31" s="23">
        <f>H31+P31</f>
        <v>3</v>
      </c>
      <c r="U31" s="26"/>
      <c r="V31" s="26"/>
      <c r="W31" s="25">
        <f>IF(B31=0,0,(S31-U31-V31)/B31)</f>
        <v>0</v>
      </c>
      <c r="X31" s="25">
        <f>(T31-U31-V31)/C31</f>
        <v>0.2</v>
      </c>
      <c r="Y31" s="25"/>
      <c r="Z31" s="25">
        <f>(T31-U31-V31)/F31</f>
        <v>0.75</v>
      </c>
      <c r="AA31" s="23">
        <f t="shared" si="13"/>
        <v>0</v>
      </c>
      <c r="AB31" s="23">
        <f>T31-V31-U31</f>
        <v>3</v>
      </c>
    </row>
    <row r="32" spans="1:28" ht="42" customHeight="1" thickBot="1" thickTop="1">
      <c r="A32" s="98" t="s">
        <v>10</v>
      </c>
      <c r="B32" s="28">
        <f aca="true" t="shared" si="14" ref="B32:H32">SUM(B6:B31)</f>
        <v>220</v>
      </c>
      <c r="C32" s="28">
        <f t="shared" si="14"/>
        <v>51</v>
      </c>
      <c r="D32" s="28">
        <f t="shared" si="14"/>
        <v>271</v>
      </c>
      <c r="E32" s="28">
        <f t="shared" si="14"/>
        <v>198</v>
      </c>
      <c r="F32" s="28">
        <f t="shared" si="14"/>
        <v>5</v>
      </c>
      <c r="G32" s="28">
        <f t="shared" si="14"/>
        <v>131</v>
      </c>
      <c r="H32" s="28">
        <f t="shared" si="14"/>
        <v>4</v>
      </c>
      <c r="I32" s="29">
        <f>G32/E32</f>
        <v>0.6616161616161617</v>
      </c>
      <c r="J32" s="55">
        <f>H32/F32</f>
        <v>0.8</v>
      </c>
      <c r="K32" s="99">
        <f aca="true" t="shared" si="15" ref="K32:P32">SUM(K6:K31)</f>
        <v>67</v>
      </c>
      <c r="L32" s="99">
        <f t="shared" si="15"/>
        <v>23</v>
      </c>
      <c r="M32" s="99">
        <f t="shared" si="15"/>
        <v>230</v>
      </c>
      <c r="N32" s="99">
        <f t="shared" si="15"/>
        <v>0</v>
      </c>
      <c r="O32" s="99">
        <f t="shared" si="15"/>
        <v>33</v>
      </c>
      <c r="P32" s="99">
        <f t="shared" si="15"/>
        <v>0</v>
      </c>
      <c r="Q32" s="28"/>
      <c r="R32" s="28"/>
      <c r="S32" s="28">
        <f>SUM(S6:S31)</f>
        <v>164</v>
      </c>
      <c r="T32" s="28">
        <f>SUM(T6:T31)</f>
        <v>4</v>
      </c>
      <c r="U32" s="28">
        <f>SUM(U6:U31)</f>
        <v>15</v>
      </c>
      <c r="V32" s="28">
        <f>SUM(V6:V31)</f>
        <v>0</v>
      </c>
      <c r="W32" s="29">
        <f t="shared" si="2"/>
        <v>0.6772727272727272</v>
      </c>
      <c r="X32" s="29">
        <f>T32/C32</f>
        <v>0.0784313725490196</v>
      </c>
      <c r="Y32" s="29">
        <f>(S32-U32-V32)/E32</f>
        <v>0.7525252525252525</v>
      </c>
      <c r="Z32" s="29">
        <f>H32/F32</f>
        <v>0.8</v>
      </c>
      <c r="AA32" s="28">
        <f>SUM(AA6:AA31)</f>
        <v>147</v>
      </c>
      <c r="AB32" s="28">
        <f>SUM(AB6:AB31)</f>
        <v>4</v>
      </c>
    </row>
    <row r="33" spans="1:28" ht="42" customHeight="1" thickTop="1">
      <c r="A33" s="69"/>
      <c r="B33" s="67" t="s">
        <v>33</v>
      </c>
      <c r="C33" s="67"/>
      <c r="D33" s="67"/>
      <c r="E33" s="85" t="s">
        <v>19</v>
      </c>
      <c r="F33" s="85"/>
      <c r="G33" s="85" t="s">
        <v>20</v>
      </c>
      <c r="H33" s="85"/>
      <c r="I33" s="86" t="s">
        <v>34</v>
      </c>
      <c r="J33" s="87"/>
      <c r="K33" s="100" t="s">
        <v>21</v>
      </c>
      <c r="L33" s="100"/>
      <c r="M33" s="71" t="s">
        <v>22</v>
      </c>
      <c r="N33" s="72"/>
      <c r="O33" s="71" t="s">
        <v>23</v>
      </c>
      <c r="P33" s="72"/>
      <c r="Q33" s="71" t="s">
        <v>24</v>
      </c>
      <c r="R33" s="72"/>
      <c r="S33" s="85" t="s">
        <v>57</v>
      </c>
      <c r="T33" s="85"/>
      <c r="U33" s="82" t="s">
        <v>25</v>
      </c>
      <c r="V33" s="83"/>
      <c r="W33" s="85" t="s">
        <v>28</v>
      </c>
      <c r="X33" s="85"/>
      <c r="Y33" s="85" t="s">
        <v>29</v>
      </c>
      <c r="Z33" s="85"/>
      <c r="AA33" s="91" t="s">
        <v>35</v>
      </c>
      <c r="AB33" s="92"/>
    </row>
    <row r="34" spans="1:28" ht="42" customHeight="1">
      <c r="A34" s="69"/>
      <c r="B34" s="1" t="s">
        <v>9</v>
      </c>
      <c r="C34" s="1" t="s">
        <v>8</v>
      </c>
      <c r="D34" s="1" t="s">
        <v>6</v>
      </c>
      <c r="E34" s="1" t="s">
        <v>9</v>
      </c>
      <c r="F34" s="1" t="s">
        <v>8</v>
      </c>
      <c r="G34" s="1" t="s">
        <v>9</v>
      </c>
      <c r="H34" s="1" t="s">
        <v>8</v>
      </c>
      <c r="I34" s="8" t="s">
        <v>9</v>
      </c>
      <c r="J34" s="8" t="s">
        <v>8</v>
      </c>
      <c r="K34" s="101" t="s">
        <v>9</v>
      </c>
      <c r="L34" s="101" t="s">
        <v>8</v>
      </c>
      <c r="M34" s="8" t="s">
        <v>9</v>
      </c>
      <c r="N34" s="8" t="s">
        <v>8</v>
      </c>
      <c r="O34" s="8" t="s">
        <v>9</v>
      </c>
      <c r="P34" s="8" t="s">
        <v>8</v>
      </c>
      <c r="Q34" s="8" t="s">
        <v>9</v>
      </c>
      <c r="R34" s="8" t="s">
        <v>8</v>
      </c>
      <c r="S34" s="1" t="s">
        <v>9</v>
      </c>
      <c r="T34" s="1" t="s">
        <v>8</v>
      </c>
      <c r="U34" s="1" t="s">
        <v>26</v>
      </c>
      <c r="V34" s="1" t="s">
        <v>27</v>
      </c>
      <c r="W34" s="7" t="s">
        <v>9</v>
      </c>
      <c r="X34" s="7" t="s">
        <v>8</v>
      </c>
      <c r="Y34" s="7" t="s">
        <v>9</v>
      </c>
      <c r="Z34" s="7" t="s">
        <v>8</v>
      </c>
      <c r="AA34" s="61" t="s">
        <v>9</v>
      </c>
      <c r="AB34" s="61" t="s">
        <v>8</v>
      </c>
    </row>
    <row r="35" spans="1:28" ht="42" customHeight="1" thickBot="1">
      <c r="A35" s="6" t="s">
        <v>74</v>
      </c>
      <c r="B35" s="23">
        <v>2</v>
      </c>
      <c r="C35" s="23">
        <v>1</v>
      </c>
      <c r="D35" s="23">
        <f>B35+C35</f>
        <v>3</v>
      </c>
      <c r="E35" s="23">
        <v>2</v>
      </c>
      <c r="F35" s="23">
        <v>0</v>
      </c>
      <c r="G35" s="23">
        <v>2</v>
      </c>
      <c r="H35" s="23">
        <v>0</v>
      </c>
      <c r="I35" s="24">
        <f>IF(B35=0,0,G35/E35)</f>
        <v>1</v>
      </c>
      <c r="J35" s="11">
        <f>IF(F35=0,0,H35/F35)</f>
        <v>0</v>
      </c>
      <c r="K35" s="94">
        <f>E35-G35</f>
        <v>0</v>
      </c>
      <c r="L35" s="94">
        <f>F35-H35</f>
        <v>0</v>
      </c>
      <c r="M35" s="27">
        <v>1</v>
      </c>
      <c r="N35" s="27">
        <v>0</v>
      </c>
      <c r="O35" s="27"/>
      <c r="P35" s="27"/>
      <c r="Q35" s="27"/>
      <c r="R35" s="27"/>
      <c r="S35" s="23">
        <f>G35+O35</f>
        <v>2</v>
      </c>
      <c r="T35" s="23">
        <v>0</v>
      </c>
      <c r="U35" s="23"/>
      <c r="V35" s="23"/>
      <c r="W35" s="24">
        <f>IF(B35=0,0,(S35-U35-V35)/B35)</f>
        <v>1</v>
      </c>
      <c r="X35" s="24">
        <f>T35/C35</f>
        <v>0</v>
      </c>
      <c r="Y35" s="56">
        <f aca="true" t="shared" si="16" ref="Y35:Y41">(S35-U35-V35)/E35</f>
        <v>1</v>
      </c>
      <c r="Z35" s="56">
        <f>IF(F35=0,0,(T35-U35-V35)/F35)</f>
        <v>0</v>
      </c>
      <c r="AA35" s="36">
        <f>S35-U35-V35</f>
        <v>2</v>
      </c>
      <c r="AB35" s="36"/>
    </row>
    <row r="36" spans="1:28" ht="42" customHeight="1" thickBot="1" thickTop="1">
      <c r="A36" s="6" t="s">
        <v>51</v>
      </c>
      <c r="B36" s="23">
        <v>10</v>
      </c>
      <c r="C36" s="23">
        <v>1</v>
      </c>
      <c r="D36" s="23">
        <f>B36+C36</f>
        <v>11</v>
      </c>
      <c r="E36" s="23">
        <v>2</v>
      </c>
      <c r="F36" s="23">
        <v>0</v>
      </c>
      <c r="G36" s="23">
        <v>1</v>
      </c>
      <c r="H36" s="23">
        <v>0</v>
      </c>
      <c r="I36" s="24">
        <f>IF(B36=0,0,G36/E36)</f>
        <v>0.5</v>
      </c>
      <c r="J36" s="11">
        <f aca="true" t="shared" si="17" ref="J36:J58">IF(F36=0,0,H36/F36)</f>
        <v>0</v>
      </c>
      <c r="K36" s="94">
        <f aca="true" t="shared" si="18" ref="K36:K47">E36-G36</f>
        <v>1</v>
      </c>
      <c r="L36" s="94">
        <f aca="true" t="shared" si="19" ref="L36:L48">F36-H36</f>
        <v>0</v>
      </c>
      <c r="M36" s="27">
        <v>0</v>
      </c>
      <c r="N36" s="27">
        <v>0</v>
      </c>
      <c r="O36" s="27"/>
      <c r="P36" s="27"/>
      <c r="Q36" s="27"/>
      <c r="R36" s="27"/>
      <c r="S36" s="23">
        <f aca="true" t="shared" si="20" ref="S36:S58">G36+O36</f>
        <v>1</v>
      </c>
      <c r="T36" s="23">
        <v>0</v>
      </c>
      <c r="U36" s="23"/>
      <c r="V36" s="23"/>
      <c r="W36" s="24">
        <f>IF(B36=0,0,(S36-U36-V36)/B36)</f>
        <v>0.1</v>
      </c>
      <c r="X36" s="24">
        <f aca="true" t="shared" si="21" ref="X36:X58">T36/C36</f>
        <v>0</v>
      </c>
      <c r="Y36" s="56">
        <f t="shared" si="16"/>
        <v>0.5</v>
      </c>
      <c r="Z36" s="56">
        <f aca="true" t="shared" si="22" ref="Z36:Z59">IF(F36=0,0,(T36-U36-V36)/F36)</f>
        <v>0</v>
      </c>
      <c r="AA36" s="36">
        <f aca="true" t="shared" si="23" ref="AA36:AA58">S36-U36-V36</f>
        <v>1</v>
      </c>
      <c r="AB36" s="36"/>
    </row>
    <row r="37" spans="1:28" ht="42" customHeight="1" thickBot="1" thickTop="1">
      <c r="A37" s="6" t="s">
        <v>52</v>
      </c>
      <c r="B37" s="23">
        <v>5</v>
      </c>
      <c r="C37" s="23">
        <v>1</v>
      </c>
      <c r="D37" s="23">
        <f>B37+C37</f>
        <v>6</v>
      </c>
      <c r="E37" s="23">
        <v>5</v>
      </c>
      <c r="F37" s="23">
        <v>0</v>
      </c>
      <c r="G37" s="23">
        <v>5</v>
      </c>
      <c r="H37" s="23">
        <v>0</v>
      </c>
      <c r="I37" s="24">
        <f aca="true" t="shared" si="24" ref="I37:I44">IF(B37=0,0,G37/E37)</f>
        <v>1</v>
      </c>
      <c r="J37" s="11">
        <f t="shared" si="17"/>
        <v>0</v>
      </c>
      <c r="K37" s="94">
        <f t="shared" si="18"/>
        <v>0</v>
      </c>
      <c r="L37" s="94">
        <f t="shared" si="19"/>
        <v>0</v>
      </c>
      <c r="M37" s="27">
        <v>2</v>
      </c>
      <c r="N37" s="27">
        <v>0</v>
      </c>
      <c r="O37" s="27"/>
      <c r="P37" s="27"/>
      <c r="Q37" s="27"/>
      <c r="R37" s="27"/>
      <c r="S37" s="23">
        <f t="shared" si="20"/>
        <v>5</v>
      </c>
      <c r="T37" s="23">
        <v>0</v>
      </c>
      <c r="U37" s="23"/>
      <c r="V37" s="23"/>
      <c r="W37" s="24">
        <f>IF(B37=0,0,(S37-U37-V37)/B37)</f>
        <v>1</v>
      </c>
      <c r="X37" s="24">
        <f t="shared" si="21"/>
        <v>0</v>
      </c>
      <c r="Y37" s="25">
        <f t="shared" si="16"/>
        <v>1</v>
      </c>
      <c r="Z37" s="56">
        <f t="shared" si="22"/>
        <v>0</v>
      </c>
      <c r="AA37" s="36">
        <f t="shared" si="23"/>
        <v>5</v>
      </c>
      <c r="AB37" s="36"/>
    </row>
    <row r="38" spans="1:28" ht="42" customHeight="1" thickBot="1" thickTop="1">
      <c r="A38" s="6" t="s">
        <v>45</v>
      </c>
      <c r="B38" s="23">
        <v>6</v>
      </c>
      <c r="C38" s="23">
        <v>1</v>
      </c>
      <c r="D38" s="23">
        <f aca="true" t="shared" si="25" ref="D38:D58">B38+C38</f>
        <v>7</v>
      </c>
      <c r="E38" s="23">
        <v>5</v>
      </c>
      <c r="F38" s="23">
        <v>0</v>
      </c>
      <c r="G38" s="23">
        <v>4</v>
      </c>
      <c r="H38" s="23">
        <v>0</v>
      </c>
      <c r="I38" s="24">
        <f t="shared" si="24"/>
        <v>0.8</v>
      </c>
      <c r="J38" s="11">
        <f t="shared" si="17"/>
        <v>0</v>
      </c>
      <c r="K38" s="94">
        <f t="shared" si="18"/>
        <v>1</v>
      </c>
      <c r="L38" s="94">
        <f t="shared" si="19"/>
        <v>0</v>
      </c>
      <c r="M38" s="27">
        <v>0</v>
      </c>
      <c r="N38" s="27">
        <v>0</v>
      </c>
      <c r="O38" s="27"/>
      <c r="P38" s="27"/>
      <c r="Q38" s="27"/>
      <c r="R38" s="27"/>
      <c r="S38" s="23">
        <f t="shared" si="20"/>
        <v>4</v>
      </c>
      <c r="T38" s="23">
        <v>0</v>
      </c>
      <c r="U38" s="23">
        <v>1</v>
      </c>
      <c r="V38" s="23"/>
      <c r="W38" s="24">
        <f>IF(B38=0,0,(S38-U38-V38)/B38)</f>
        <v>0.5</v>
      </c>
      <c r="X38" s="24">
        <f t="shared" si="21"/>
        <v>0</v>
      </c>
      <c r="Y38" s="25">
        <f t="shared" si="16"/>
        <v>0.6</v>
      </c>
      <c r="Z38" s="56">
        <f t="shared" si="22"/>
        <v>0</v>
      </c>
      <c r="AA38" s="36">
        <f t="shared" si="23"/>
        <v>3</v>
      </c>
      <c r="AB38" s="36"/>
    </row>
    <row r="39" spans="1:28" ht="42" customHeight="1" thickBot="1" thickTop="1">
      <c r="A39" s="6" t="s">
        <v>56</v>
      </c>
      <c r="B39" s="23">
        <v>35</v>
      </c>
      <c r="C39" s="23">
        <v>0</v>
      </c>
      <c r="D39" s="23">
        <f t="shared" si="25"/>
        <v>35</v>
      </c>
      <c r="E39" s="23">
        <v>35</v>
      </c>
      <c r="F39" s="23">
        <v>0</v>
      </c>
      <c r="G39" s="23">
        <v>29</v>
      </c>
      <c r="H39" s="23">
        <v>0</v>
      </c>
      <c r="I39" s="24">
        <f t="shared" si="24"/>
        <v>0.8285714285714286</v>
      </c>
      <c r="J39" s="11">
        <f t="shared" si="17"/>
        <v>0</v>
      </c>
      <c r="K39" s="94">
        <f t="shared" si="18"/>
        <v>6</v>
      </c>
      <c r="L39" s="94">
        <f t="shared" si="19"/>
        <v>0</v>
      </c>
      <c r="M39" s="27">
        <v>2</v>
      </c>
      <c r="N39" s="27">
        <v>0</v>
      </c>
      <c r="O39" s="27">
        <v>2</v>
      </c>
      <c r="P39" s="27"/>
      <c r="Q39" s="27">
        <v>3</v>
      </c>
      <c r="R39" s="27"/>
      <c r="S39" s="23">
        <f t="shared" si="20"/>
        <v>31</v>
      </c>
      <c r="T39" s="23">
        <v>0</v>
      </c>
      <c r="U39" s="23">
        <v>7</v>
      </c>
      <c r="V39" s="23"/>
      <c r="W39" s="24">
        <f>IF(B39=0,0,(S39-U39-V39)/B39)</f>
        <v>0.6857142857142857</v>
      </c>
      <c r="X39" s="24">
        <f>IF(C39=0,0,(T39-V39-W39)/C39)</f>
        <v>0</v>
      </c>
      <c r="Y39" s="25">
        <f t="shared" si="16"/>
        <v>0.6857142857142857</v>
      </c>
      <c r="Z39" s="56">
        <f t="shared" si="22"/>
        <v>0</v>
      </c>
      <c r="AA39" s="36">
        <f t="shared" si="23"/>
        <v>24</v>
      </c>
      <c r="AB39" s="36"/>
    </row>
    <row r="40" spans="1:28" s="39" customFormat="1" ht="42" customHeight="1" thickBot="1" thickTop="1">
      <c r="A40" s="43" t="s">
        <v>58</v>
      </c>
      <c r="B40" s="36">
        <v>2</v>
      </c>
      <c r="C40" s="36">
        <v>1</v>
      </c>
      <c r="D40" s="36">
        <f t="shared" si="25"/>
        <v>3</v>
      </c>
      <c r="E40" s="36">
        <v>1</v>
      </c>
      <c r="F40" s="23">
        <v>0</v>
      </c>
      <c r="G40" s="36">
        <v>1</v>
      </c>
      <c r="H40" s="36">
        <v>0</v>
      </c>
      <c r="I40" s="24">
        <f t="shared" si="24"/>
        <v>1</v>
      </c>
      <c r="J40" s="11">
        <f t="shared" si="17"/>
        <v>0</v>
      </c>
      <c r="K40" s="94">
        <f t="shared" si="18"/>
        <v>0</v>
      </c>
      <c r="L40" s="102">
        <f t="shared" si="19"/>
        <v>0</v>
      </c>
      <c r="M40" s="38">
        <v>0</v>
      </c>
      <c r="N40" s="38">
        <v>0</v>
      </c>
      <c r="O40" s="38"/>
      <c r="P40" s="38"/>
      <c r="Q40" s="38"/>
      <c r="R40" s="38"/>
      <c r="S40" s="36">
        <f t="shared" si="20"/>
        <v>1</v>
      </c>
      <c r="T40" s="36">
        <v>0</v>
      </c>
      <c r="U40" s="36"/>
      <c r="V40" s="36"/>
      <c r="W40" s="41">
        <f aca="true" t="shared" si="26" ref="W40:W60">(S40-U40-V40)/B40</f>
        <v>0.5</v>
      </c>
      <c r="X40" s="54">
        <f>IF(C40=0,0,T40/C40)</f>
        <v>0</v>
      </c>
      <c r="Y40" s="41">
        <f t="shared" si="16"/>
        <v>1</v>
      </c>
      <c r="Z40" s="56">
        <f t="shared" si="22"/>
        <v>0</v>
      </c>
      <c r="AA40" s="36">
        <f t="shared" si="23"/>
        <v>1</v>
      </c>
      <c r="AB40" s="36"/>
    </row>
    <row r="41" spans="1:28" s="39" customFormat="1" ht="42" customHeight="1" thickBot="1" thickTop="1">
      <c r="A41" s="43" t="s">
        <v>75</v>
      </c>
      <c r="B41" s="36">
        <v>2</v>
      </c>
      <c r="C41" s="36">
        <v>1</v>
      </c>
      <c r="D41" s="36">
        <f>B41+C41</f>
        <v>3</v>
      </c>
      <c r="E41" s="36">
        <v>2</v>
      </c>
      <c r="F41" s="23">
        <v>0</v>
      </c>
      <c r="G41" s="36">
        <v>2</v>
      </c>
      <c r="H41" s="36">
        <v>0</v>
      </c>
      <c r="I41" s="24">
        <f>IF(B41=0,0,G41/E41)</f>
        <v>1</v>
      </c>
      <c r="J41" s="11">
        <f>IF(F41=0,0,H41/F41)</f>
        <v>0</v>
      </c>
      <c r="K41" s="94">
        <f>E41-G41</f>
        <v>0</v>
      </c>
      <c r="L41" s="102">
        <f>F41-H41</f>
        <v>0</v>
      </c>
      <c r="M41" s="38">
        <v>0</v>
      </c>
      <c r="N41" s="38">
        <v>0</v>
      </c>
      <c r="O41" s="38"/>
      <c r="P41" s="38"/>
      <c r="Q41" s="38"/>
      <c r="R41" s="38"/>
      <c r="S41" s="36">
        <f>G41+O41</f>
        <v>2</v>
      </c>
      <c r="T41" s="36">
        <v>0</v>
      </c>
      <c r="U41" s="36"/>
      <c r="V41" s="36"/>
      <c r="W41" s="41">
        <f>(S41-U41-V41)/B41</f>
        <v>1</v>
      </c>
      <c r="X41" s="54">
        <f>IF(C41=0,0,T41/C41)</f>
        <v>0</v>
      </c>
      <c r="Y41" s="41">
        <f t="shared" si="16"/>
        <v>1</v>
      </c>
      <c r="Z41" s="56">
        <f t="shared" si="22"/>
        <v>0</v>
      </c>
      <c r="AA41" s="36">
        <f>S41-U41-V41</f>
        <v>2</v>
      </c>
      <c r="AB41" s="36"/>
    </row>
    <row r="42" spans="1:28" s="39" customFormat="1" ht="42" customHeight="1" thickBot="1" thickTop="1">
      <c r="A42" s="43" t="s">
        <v>64</v>
      </c>
      <c r="B42" s="36">
        <v>2</v>
      </c>
      <c r="C42" s="36">
        <v>1</v>
      </c>
      <c r="D42" s="36">
        <f aca="true" t="shared" si="27" ref="D42:D47">B42+C42</f>
        <v>3</v>
      </c>
      <c r="E42" s="36">
        <v>0</v>
      </c>
      <c r="F42" s="23">
        <v>0</v>
      </c>
      <c r="G42" s="36">
        <v>0</v>
      </c>
      <c r="H42" s="36">
        <v>0</v>
      </c>
      <c r="I42" s="24">
        <v>0</v>
      </c>
      <c r="J42" s="11">
        <f t="shared" si="17"/>
        <v>0</v>
      </c>
      <c r="K42" s="94">
        <f aca="true" t="shared" si="28" ref="K42:L44">E42-G42</f>
        <v>0</v>
      </c>
      <c r="L42" s="102">
        <f t="shared" si="28"/>
        <v>0</v>
      </c>
      <c r="M42" s="38">
        <v>0</v>
      </c>
      <c r="N42" s="38">
        <v>0</v>
      </c>
      <c r="O42" s="38"/>
      <c r="P42" s="38"/>
      <c r="Q42" s="38"/>
      <c r="R42" s="38"/>
      <c r="S42" s="36">
        <f>G42+O42</f>
        <v>0</v>
      </c>
      <c r="T42" s="36">
        <v>0</v>
      </c>
      <c r="U42" s="36"/>
      <c r="V42" s="36"/>
      <c r="W42" s="41">
        <f>(S42-U42-V42)/B42</f>
        <v>0</v>
      </c>
      <c r="X42" s="58">
        <f t="shared" si="21"/>
        <v>0</v>
      </c>
      <c r="Y42" s="41">
        <f>IF(E42=0,0,(S42-U42-V42)/E42)</f>
        <v>0</v>
      </c>
      <c r="Z42" s="56">
        <f t="shared" si="22"/>
        <v>0</v>
      </c>
      <c r="AA42" s="36">
        <f t="shared" si="23"/>
        <v>0</v>
      </c>
      <c r="AB42" s="36"/>
    </row>
    <row r="43" spans="1:28" s="39" customFormat="1" ht="42" customHeight="1" thickBot="1" thickTop="1">
      <c r="A43" s="43" t="s">
        <v>65</v>
      </c>
      <c r="B43" s="36">
        <v>5</v>
      </c>
      <c r="C43" s="36">
        <v>1</v>
      </c>
      <c r="D43" s="36">
        <f t="shared" si="27"/>
        <v>6</v>
      </c>
      <c r="E43" s="36">
        <v>0</v>
      </c>
      <c r="F43" s="23">
        <v>0</v>
      </c>
      <c r="G43" s="36">
        <v>0</v>
      </c>
      <c r="H43" s="36">
        <v>0</v>
      </c>
      <c r="I43" s="24">
        <v>0</v>
      </c>
      <c r="J43" s="11">
        <f t="shared" si="17"/>
        <v>0</v>
      </c>
      <c r="K43" s="94">
        <f t="shared" si="28"/>
        <v>0</v>
      </c>
      <c r="L43" s="102">
        <f t="shared" si="28"/>
        <v>0</v>
      </c>
      <c r="M43" s="38">
        <v>0</v>
      </c>
      <c r="N43" s="38">
        <v>0</v>
      </c>
      <c r="O43" s="38"/>
      <c r="P43" s="38"/>
      <c r="Q43" s="38"/>
      <c r="R43" s="38"/>
      <c r="S43" s="36">
        <f>G43+O43</f>
        <v>0</v>
      </c>
      <c r="T43" s="36">
        <v>0</v>
      </c>
      <c r="U43" s="36"/>
      <c r="V43" s="36"/>
      <c r="W43" s="41">
        <f>(S43-U43-V43)/B43</f>
        <v>0</v>
      </c>
      <c r="X43" s="24">
        <f t="shared" si="21"/>
        <v>0</v>
      </c>
      <c r="Y43" s="41">
        <f>IF(E43=0,0,(S43-U43-V43)/E43)</f>
        <v>0</v>
      </c>
      <c r="Z43" s="56">
        <f t="shared" si="22"/>
        <v>0</v>
      </c>
      <c r="AA43" s="36">
        <f t="shared" si="23"/>
        <v>0</v>
      </c>
      <c r="AB43" s="36"/>
    </row>
    <row r="44" spans="1:28" s="39" customFormat="1" ht="42" customHeight="1" thickBot="1" thickTop="1">
      <c r="A44" s="6" t="s">
        <v>53</v>
      </c>
      <c r="B44" s="36">
        <v>7</v>
      </c>
      <c r="C44" s="36">
        <v>1</v>
      </c>
      <c r="D44" s="23">
        <f t="shared" si="27"/>
        <v>8</v>
      </c>
      <c r="E44" s="42">
        <v>1</v>
      </c>
      <c r="F44" s="23">
        <v>0</v>
      </c>
      <c r="G44" s="36">
        <v>1</v>
      </c>
      <c r="H44" s="36">
        <v>0</v>
      </c>
      <c r="I44" s="24">
        <f t="shared" si="24"/>
        <v>1</v>
      </c>
      <c r="J44" s="11">
        <f>IF(F44=0,0,H44/F44)</f>
        <v>0</v>
      </c>
      <c r="K44" s="94">
        <f t="shared" si="28"/>
        <v>0</v>
      </c>
      <c r="L44" s="102">
        <f t="shared" si="28"/>
        <v>0</v>
      </c>
      <c r="M44" s="38">
        <v>0</v>
      </c>
      <c r="N44" s="38">
        <v>0</v>
      </c>
      <c r="O44" s="38"/>
      <c r="P44" s="38"/>
      <c r="Q44" s="38"/>
      <c r="R44" s="38"/>
      <c r="S44" s="36">
        <f>G44+O44</f>
        <v>1</v>
      </c>
      <c r="T44" s="36">
        <v>0</v>
      </c>
      <c r="U44" s="36"/>
      <c r="V44" s="36"/>
      <c r="W44" s="41">
        <f>(S44-U44-V44)/B44</f>
        <v>0.14285714285714285</v>
      </c>
      <c r="X44" s="24">
        <f>T44/C44</f>
        <v>0</v>
      </c>
      <c r="Y44" s="41">
        <f>IF(E44=0,0,(S44-U44-V44)/E44)</f>
        <v>1</v>
      </c>
      <c r="Z44" s="56">
        <f t="shared" si="22"/>
        <v>0</v>
      </c>
      <c r="AA44" s="36">
        <f>S44-U44-V44</f>
        <v>1</v>
      </c>
      <c r="AB44" s="36"/>
    </row>
    <row r="45" spans="1:28" s="39" customFormat="1" ht="42" customHeight="1" thickBot="1" thickTop="1">
      <c r="A45" s="6" t="s">
        <v>70</v>
      </c>
      <c r="B45" s="36">
        <v>3</v>
      </c>
      <c r="C45" s="36">
        <v>1</v>
      </c>
      <c r="D45" s="23">
        <f t="shared" si="27"/>
        <v>4</v>
      </c>
      <c r="E45" s="42">
        <v>0</v>
      </c>
      <c r="F45" s="23">
        <v>0</v>
      </c>
      <c r="G45" s="36">
        <v>0</v>
      </c>
      <c r="H45" s="36">
        <v>0</v>
      </c>
      <c r="I45" s="24">
        <v>0</v>
      </c>
      <c r="J45" s="11">
        <f t="shared" si="17"/>
        <v>0</v>
      </c>
      <c r="K45" s="94">
        <f t="shared" si="18"/>
        <v>0</v>
      </c>
      <c r="L45" s="102">
        <f t="shared" si="19"/>
        <v>0</v>
      </c>
      <c r="M45" s="38">
        <v>0</v>
      </c>
      <c r="N45" s="38">
        <v>0</v>
      </c>
      <c r="O45" s="38"/>
      <c r="P45" s="38"/>
      <c r="Q45" s="38"/>
      <c r="R45" s="38"/>
      <c r="S45" s="36">
        <f t="shared" si="20"/>
        <v>0</v>
      </c>
      <c r="T45" s="36">
        <v>0</v>
      </c>
      <c r="U45" s="36"/>
      <c r="V45" s="36"/>
      <c r="W45" s="41">
        <f t="shared" si="26"/>
        <v>0</v>
      </c>
      <c r="X45" s="24">
        <f t="shared" si="21"/>
        <v>0</v>
      </c>
      <c r="Y45" s="41">
        <f aca="true" t="shared" si="29" ref="Y45:Y51">IF(E45=0,0,(S45-U45-V45)/E45)</f>
        <v>0</v>
      </c>
      <c r="Z45" s="56">
        <f t="shared" si="22"/>
        <v>0</v>
      </c>
      <c r="AA45" s="36">
        <f t="shared" si="23"/>
        <v>0</v>
      </c>
      <c r="AB45" s="36"/>
    </row>
    <row r="46" spans="1:28" s="39" customFormat="1" ht="42" customHeight="1" thickBot="1" thickTop="1">
      <c r="A46" s="6" t="s">
        <v>55</v>
      </c>
      <c r="B46" s="36">
        <v>30</v>
      </c>
      <c r="C46" s="36">
        <v>0</v>
      </c>
      <c r="D46" s="23">
        <f t="shared" si="27"/>
        <v>30</v>
      </c>
      <c r="E46" s="42">
        <v>12</v>
      </c>
      <c r="F46" s="42">
        <v>0</v>
      </c>
      <c r="G46" s="36">
        <v>12</v>
      </c>
      <c r="H46" s="36">
        <v>0</v>
      </c>
      <c r="I46" s="37">
        <f>IF(E46=0,0,G46/E46)</f>
        <v>1</v>
      </c>
      <c r="J46" s="11">
        <f t="shared" si="17"/>
        <v>0</v>
      </c>
      <c r="K46" s="94">
        <f t="shared" si="18"/>
        <v>0</v>
      </c>
      <c r="L46" s="102">
        <v>0</v>
      </c>
      <c r="M46" s="38"/>
      <c r="N46" s="38">
        <v>0</v>
      </c>
      <c r="O46" s="38">
        <v>0</v>
      </c>
      <c r="P46" s="38"/>
      <c r="Q46" s="38"/>
      <c r="R46" s="38"/>
      <c r="S46" s="36">
        <f t="shared" si="20"/>
        <v>12</v>
      </c>
      <c r="T46" s="36">
        <v>0</v>
      </c>
      <c r="U46" s="36">
        <v>4</v>
      </c>
      <c r="V46" s="36"/>
      <c r="W46" s="41">
        <f t="shared" si="26"/>
        <v>0.26666666666666666</v>
      </c>
      <c r="X46" s="24">
        <f>IF(C46=0,0,T46/C46)</f>
        <v>0</v>
      </c>
      <c r="Y46" s="41">
        <f t="shared" si="29"/>
        <v>0.6666666666666666</v>
      </c>
      <c r="Z46" s="56">
        <f t="shared" si="22"/>
        <v>0</v>
      </c>
      <c r="AA46" s="36">
        <f t="shared" si="23"/>
        <v>8</v>
      </c>
      <c r="AB46" s="36"/>
    </row>
    <row r="47" spans="1:28" s="39" customFormat="1" ht="42" customHeight="1" thickBot="1" thickTop="1">
      <c r="A47" s="6" t="s">
        <v>46</v>
      </c>
      <c r="B47" s="36">
        <v>6</v>
      </c>
      <c r="C47" s="36">
        <v>1</v>
      </c>
      <c r="D47" s="23">
        <f t="shared" si="27"/>
        <v>7</v>
      </c>
      <c r="E47" s="42">
        <v>0</v>
      </c>
      <c r="F47" s="42">
        <v>0</v>
      </c>
      <c r="G47" s="36">
        <v>0</v>
      </c>
      <c r="H47" s="36">
        <v>0</v>
      </c>
      <c r="I47" s="37">
        <f>IF(E47=0,0,G47/E47)</f>
        <v>0</v>
      </c>
      <c r="J47" s="11">
        <f t="shared" si="17"/>
        <v>0</v>
      </c>
      <c r="K47" s="94">
        <f t="shared" si="18"/>
        <v>0</v>
      </c>
      <c r="L47" s="102">
        <f t="shared" si="19"/>
        <v>0</v>
      </c>
      <c r="M47" s="38">
        <v>0</v>
      </c>
      <c r="N47" s="38">
        <v>0</v>
      </c>
      <c r="O47" s="38"/>
      <c r="P47" s="38"/>
      <c r="Q47" s="38"/>
      <c r="R47" s="38"/>
      <c r="S47" s="36">
        <f t="shared" si="20"/>
        <v>0</v>
      </c>
      <c r="T47" s="36">
        <v>0</v>
      </c>
      <c r="U47" s="36"/>
      <c r="V47" s="36"/>
      <c r="W47" s="41">
        <f t="shared" si="26"/>
        <v>0</v>
      </c>
      <c r="X47" s="24">
        <f t="shared" si="21"/>
        <v>0</v>
      </c>
      <c r="Y47" s="41">
        <f t="shared" si="29"/>
        <v>0</v>
      </c>
      <c r="Z47" s="56">
        <f t="shared" si="22"/>
        <v>0</v>
      </c>
      <c r="AA47" s="36">
        <f t="shared" si="23"/>
        <v>0</v>
      </c>
      <c r="AB47" s="36"/>
    </row>
    <row r="48" spans="1:28" ht="42" customHeight="1" thickBot="1" thickTop="1">
      <c r="A48" s="6" t="s">
        <v>39</v>
      </c>
      <c r="B48" s="23">
        <v>6</v>
      </c>
      <c r="C48" s="23">
        <v>1</v>
      </c>
      <c r="D48" s="23">
        <f t="shared" si="25"/>
        <v>7</v>
      </c>
      <c r="E48" s="65">
        <v>12</v>
      </c>
      <c r="F48" s="65">
        <v>0</v>
      </c>
      <c r="G48" s="23">
        <v>1</v>
      </c>
      <c r="H48" s="23">
        <v>0</v>
      </c>
      <c r="I48" s="37">
        <f>IF(B48=0,0,G48/B48)</f>
        <v>0.16666666666666666</v>
      </c>
      <c r="J48" s="11">
        <f t="shared" si="17"/>
        <v>0</v>
      </c>
      <c r="K48" s="94">
        <f aca="true" t="shared" si="30" ref="K48:K55">B48-G48</f>
        <v>5</v>
      </c>
      <c r="L48" s="94">
        <f t="shared" si="19"/>
        <v>0</v>
      </c>
      <c r="M48" s="65">
        <v>0</v>
      </c>
      <c r="N48" s="65">
        <v>0</v>
      </c>
      <c r="O48" s="27"/>
      <c r="P48" s="27"/>
      <c r="Q48" s="27"/>
      <c r="R48" s="27"/>
      <c r="S48" s="23">
        <f t="shared" si="20"/>
        <v>1</v>
      </c>
      <c r="T48" s="23">
        <v>0</v>
      </c>
      <c r="U48" s="23">
        <v>0</v>
      </c>
      <c r="V48" s="23"/>
      <c r="W48" s="25">
        <f t="shared" si="26"/>
        <v>0.16666666666666666</v>
      </c>
      <c r="X48" s="24">
        <f t="shared" si="21"/>
        <v>0</v>
      </c>
      <c r="Y48" s="41">
        <f>IF(B48=0,0,(S48-U48-V48)/B48)</f>
        <v>0.16666666666666666</v>
      </c>
      <c r="Z48" s="56">
        <f t="shared" si="22"/>
        <v>0</v>
      </c>
      <c r="AA48" s="36">
        <f t="shared" si="23"/>
        <v>1</v>
      </c>
      <c r="AB48" s="36"/>
    </row>
    <row r="49" spans="1:28" ht="42" customHeight="1" thickBot="1" thickTop="1">
      <c r="A49" s="6" t="s">
        <v>47</v>
      </c>
      <c r="B49" s="23">
        <v>2</v>
      </c>
      <c r="C49" s="23">
        <v>1</v>
      </c>
      <c r="D49" s="23">
        <f t="shared" si="25"/>
        <v>3</v>
      </c>
      <c r="E49" s="95"/>
      <c r="F49" s="68"/>
      <c r="G49" s="23">
        <v>2</v>
      </c>
      <c r="H49" s="23">
        <v>0</v>
      </c>
      <c r="I49" s="37">
        <f>IF(B49=0,0,G49/B49)</f>
        <v>1</v>
      </c>
      <c r="J49" s="11">
        <f t="shared" si="17"/>
        <v>0</v>
      </c>
      <c r="K49" s="94">
        <f t="shared" si="30"/>
        <v>0</v>
      </c>
      <c r="L49" s="94">
        <v>0</v>
      </c>
      <c r="M49" s="68"/>
      <c r="N49" s="68"/>
      <c r="O49" s="27"/>
      <c r="P49" s="27"/>
      <c r="Q49" s="27"/>
      <c r="R49" s="27"/>
      <c r="S49" s="23">
        <f t="shared" si="20"/>
        <v>2</v>
      </c>
      <c r="T49" s="23">
        <v>0</v>
      </c>
      <c r="U49" s="23"/>
      <c r="V49" s="23"/>
      <c r="W49" s="25">
        <f t="shared" si="26"/>
        <v>1</v>
      </c>
      <c r="X49" s="54">
        <f t="shared" si="21"/>
        <v>0</v>
      </c>
      <c r="Y49" s="41">
        <f aca="true" t="shared" si="31" ref="Y49:Y58">IF(B49=0,0,(S49-U49-V49)/B49)</f>
        <v>1</v>
      </c>
      <c r="Z49" s="56">
        <f t="shared" si="22"/>
        <v>0</v>
      </c>
      <c r="AA49" s="36">
        <f t="shared" si="23"/>
        <v>2</v>
      </c>
      <c r="AB49" s="36"/>
    </row>
    <row r="50" spans="1:28" ht="42" customHeight="1" thickBot="1" thickTop="1">
      <c r="A50" s="6" t="s">
        <v>76</v>
      </c>
      <c r="B50" s="23">
        <v>6</v>
      </c>
      <c r="C50" s="23">
        <v>1</v>
      </c>
      <c r="D50" s="23">
        <f t="shared" si="25"/>
        <v>7</v>
      </c>
      <c r="E50" s="95"/>
      <c r="F50" s="96"/>
      <c r="G50" s="23">
        <v>0</v>
      </c>
      <c r="H50" s="23">
        <v>0</v>
      </c>
      <c r="I50" s="37">
        <f>IF(B50=0,0,G50/B50)</f>
        <v>0</v>
      </c>
      <c r="J50" s="11">
        <f t="shared" si="17"/>
        <v>0</v>
      </c>
      <c r="K50" s="94">
        <f t="shared" si="30"/>
        <v>6</v>
      </c>
      <c r="L50" s="94">
        <f>F50-H50</f>
        <v>0</v>
      </c>
      <c r="M50" s="95"/>
      <c r="N50" s="96"/>
      <c r="O50" s="27"/>
      <c r="P50" s="27"/>
      <c r="Q50" s="27"/>
      <c r="R50" s="27"/>
      <c r="S50" s="23">
        <f t="shared" si="20"/>
        <v>0</v>
      </c>
      <c r="T50" s="23">
        <v>0</v>
      </c>
      <c r="U50" s="23"/>
      <c r="V50" s="23"/>
      <c r="W50" s="25">
        <f t="shared" si="26"/>
        <v>0</v>
      </c>
      <c r="X50" s="58">
        <f t="shared" si="21"/>
        <v>0</v>
      </c>
      <c r="Y50" s="41">
        <f t="shared" si="31"/>
        <v>0</v>
      </c>
      <c r="Z50" s="56">
        <f t="shared" si="22"/>
        <v>0</v>
      </c>
      <c r="AA50" s="36">
        <f t="shared" si="23"/>
        <v>0</v>
      </c>
      <c r="AB50" s="36"/>
    </row>
    <row r="51" spans="1:28" ht="42" customHeight="1" thickBot="1" thickTop="1">
      <c r="A51" s="6" t="s">
        <v>40</v>
      </c>
      <c r="B51" s="23">
        <v>2</v>
      </c>
      <c r="C51" s="23">
        <v>1</v>
      </c>
      <c r="D51" s="23">
        <f t="shared" si="25"/>
        <v>3</v>
      </c>
      <c r="E51" s="96"/>
      <c r="F51" s="53">
        <v>0</v>
      </c>
      <c r="G51" s="23">
        <v>1</v>
      </c>
      <c r="H51" s="23">
        <v>0</v>
      </c>
      <c r="I51" s="37">
        <f>IF(B51=0,0,G51/B51)</f>
        <v>0.5</v>
      </c>
      <c r="J51" s="11">
        <f t="shared" si="17"/>
        <v>0</v>
      </c>
      <c r="K51" s="94">
        <f t="shared" si="30"/>
        <v>1</v>
      </c>
      <c r="L51" s="94">
        <v>0</v>
      </c>
      <c r="M51" s="96"/>
      <c r="N51" s="53">
        <v>0</v>
      </c>
      <c r="O51" s="27"/>
      <c r="P51" s="27"/>
      <c r="Q51" s="27"/>
      <c r="R51" s="27"/>
      <c r="S51" s="23">
        <f t="shared" si="20"/>
        <v>1</v>
      </c>
      <c r="T51" s="23">
        <v>0</v>
      </c>
      <c r="U51" s="23"/>
      <c r="V51" s="23"/>
      <c r="W51" s="25">
        <f t="shared" si="26"/>
        <v>0.5</v>
      </c>
      <c r="X51" s="24">
        <f t="shared" si="21"/>
        <v>0</v>
      </c>
      <c r="Y51" s="41">
        <f t="shared" si="29"/>
        <v>0</v>
      </c>
      <c r="Z51" s="56">
        <f t="shared" si="22"/>
        <v>0</v>
      </c>
      <c r="AA51" s="36">
        <f t="shared" si="23"/>
        <v>1</v>
      </c>
      <c r="AB51" s="36"/>
    </row>
    <row r="52" spans="1:28" ht="42" customHeight="1" thickBot="1" thickTop="1">
      <c r="A52" s="6" t="s">
        <v>41</v>
      </c>
      <c r="B52" s="23">
        <v>4</v>
      </c>
      <c r="C52" s="23">
        <v>1</v>
      </c>
      <c r="D52" s="23">
        <f t="shared" si="25"/>
        <v>5</v>
      </c>
      <c r="E52" s="65">
        <v>5</v>
      </c>
      <c r="F52" s="65">
        <v>0</v>
      </c>
      <c r="G52" s="23">
        <v>2</v>
      </c>
      <c r="H52" s="23">
        <v>0</v>
      </c>
      <c r="I52" s="37">
        <f>IF(E52=0,0,G52/E52)</f>
        <v>0.4</v>
      </c>
      <c r="J52" s="11">
        <f t="shared" si="17"/>
        <v>0</v>
      </c>
      <c r="K52" s="94">
        <f t="shared" si="30"/>
        <v>2</v>
      </c>
      <c r="L52" s="94">
        <f>F52-H52</f>
        <v>0</v>
      </c>
      <c r="M52" s="65">
        <v>0</v>
      </c>
      <c r="N52" s="65">
        <v>0</v>
      </c>
      <c r="O52" s="27"/>
      <c r="P52" s="27"/>
      <c r="Q52" s="27"/>
      <c r="R52" s="27"/>
      <c r="S52" s="23">
        <f t="shared" si="20"/>
        <v>2</v>
      </c>
      <c r="T52" s="23">
        <v>0</v>
      </c>
      <c r="U52" s="23">
        <v>1</v>
      </c>
      <c r="V52" s="23"/>
      <c r="W52" s="25">
        <f t="shared" si="26"/>
        <v>0.25</v>
      </c>
      <c r="X52" s="24">
        <f t="shared" si="21"/>
        <v>0</v>
      </c>
      <c r="Y52" s="41">
        <f t="shared" si="31"/>
        <v>0.25</v>
      </c>
      <c r="Z52" s="56">
        <f t="shared" si="22"/>
        <v>0</v>
      </c>
      <c r="AA52" s="36">
        <f t="shared" si="23"/>
        <v>1</v>
      </c>
      <c r="AB52" s="36"/>
    </row>
    <row r="53" spans="1:28" ht="42" customHeight="1" thickBot="1" thickTop="1">
      <c r="A53" s="6" t="s">
        <v>42</v>
      </c>
      <c r="B53" s="23">
        <v>2</v>
      </c>
      <c r="C53" s="23">
        <v>1</v>
      </c>
      <c r="D53" s="23">
        <f t="shared" si="25"/>
        <v>3</v>
      </c>
      <c r="E53" s="68"/>
      <c r="F53" s="95"/>
      <c r="G53" s="23">
        <v>1</v>
      </c>
      <c r="H53" s="23">
        <v>0</v>
      </c>
      <c r="I53" s="37">
        <f>IF(E53=0,0,G53/E53)</f>
        <v>0</v>
      </c>
      <c r="J53" s="11">
        <f t="shared" si="17"/>
        <v>0</v>
      </c>
      <c r="K53" s="94">
        <f t="shared" si="30"/>
        <v>1</v>
      </c>
      <c r="L53" s="94">
        <f>F53-H53</f>
        <v>0</v>
      </c>
      <c r="M53" s="95"/>
      <c r="N53" s="95"/>
      <c r="O53" s="27"/>
      <c r="P53" s="27"/>
      <c r="Q53" s="27"/>
      <c r="R53" s="27"/>
      <c r="S53" s="23">
        <f t="shared" si="20"/>
        <v>1</v>
      </c>
      <c r="T53" s="23">
        <v>0</v>
      </c>
      <c r="U53" s="23"/>
      <c r="V53" s="23"/>
      <c r="W53" s="25">
        <f t="shared" si="26"/>
        <v>0.5</v>
      </c>
      <c r="X53" s="24">
        <f t="shared" si="21"/>
        <v>0</v>
      </c>
      <c r="Y53" s="41">
        <f t="shared" si="31"/>
        <v>0.5</v>
      </c>
      <c r="Z53" s="56">
        <f t="shared" si="22"/>
        <v>0</v>
      </c>
      <c r="AA53" s="36">
        <f t="shared" si="23"/>
        <v>1</v>
      </c>
      <c r="AB53" s="36"/>
    </row>
    <row r="54" spans="1:28" ht="42" customHeight="1" thickBot="1" thickTop="1">
      <c r="A54" s="6" t="s">
        <v>43</v>
      </c>
      <c r="B54" s="23">
        <v>2</v>
      </c>
      <c r="C54" s="23">
        <v>1</v>
      </c>
      <c r="D54" s="23">
        <f t="shared" si="25"/>
        <v>3</v>
      </c>
      <c r="E54" s="96"/>
      <c r="F54" s="96"/>
      <c r="G54" s="23">
        <v>0</v>
      </c>
      <c r="H54" s="23">
        <v>0</v>
      </c>
      <c r="I54" s="37">
        <f>IF(E54=0,0,G54/E54)</f>
        <v>0</v>
      </c>
      <c r="J54" s="11">
        <f t="shared" si="17"/>
        <v>0</v>
      </c>
      <c r="K54" s="94">
        <f t="shared" si="30"/>
        <v>2</v>
      </c>
      <c r="L54" s="94">
        <f>F54-H54</f>
        <v>0</v>
      </c>
      <c r="M54" s="96"/>
      <c r="N54" s="96"/>
      <c r="O54" s="27"/>
      <c r="P54" s="27"/>
      <c r="Q54" s="27"/>
      <c r="R54" s="27"/>
      <c r="S54" s="23">
        <f t="shared" si="20"/>
        <v>0</v>
      </c>
      <c r="T54" s="23">
        <v>0</v>
      </c>
      <c r="U54" s="23"/>
      <c r="V54" s="23"/>
      <c r="W54" s="25">
        <f t="shared" si="26"/>
        <v>0</v>
      </c>
      <c r="X54" s="25">
        <f t="shared" si="21"/>
        <v>0</v>
      </c>
      <c r="Y54" s="41">
        <f t="shared" si="31"/>
        <v>0</v>
      </c>
      <c r="Z54" s="56">
        <f t="shared" si="22"/>
        <v>0</v>
      </c>
      <c r="AA54" s="36">
        <f t="shared" si="23"/>
        <v>0</v>
      </c>
      <c r="AB54" s="36"/>
    </row>
    <row r="55" spans="1:28" ht="42" customHeight="1" thickBot="1" thickTop="1">
      <c r="A55" s="52" t="s">
        <v>67</v>
      </c>
      <c r="B55" s="26">
        <v>2</v>
      </c>
      <c r="C55" s="26">
        <v>1</v>
      </c>
      <c r="D55" s="26">
        <f t="shared" si="25"/>
        <v>3</v>
      </c>
      <c r="E55" s="59">
        <v>0</v>
      </c>
      <c r="F55" s="59">
        <v>0</v>
      </c>
      <c r="G55" s="26">
        <v>0</v>
      </c>
      <c r="H55" s="26">
        <v>0</v>
      </c>
      <c r="I55" s="24">
        <v>0</v>
      </c>
      <c r="J55" s="11">
        <f t="shared" si="17"/>
        <v>0</v>
      </c>
      <c r="K55" s="94">
        <f t="shared" si="30"/>
        <v>2</v>
      </c>
      <c r="L55" s="93">
        <f>F55-H55</f>
        <v>0</v>
      </c>
      <c r="M55" s="59">
        <v>0</v>
      </c>
      <c r="N55" s="103"/>
      <c r="O55" s="23"/>
      <c r="P55" s="23"/>
      <c r="Q55" s="23"/>
      <c r="R55" s="23"/>
      <c r="S55" s="26">
        <f t="shared" si="20"/>
        <v>0</v>
      </c>
      <c r="T55" s="26">
        <v>0</v>
      </c>
      <c r="U55" s="26"/>
      <c r="V55" s="26"/>
      <c r="W55" s="25">
        <f t="shared" si="26"/>
        <v>0</v>
      </c>
      <c r="X55" s="56">
        <f t="shared" si="21"/>
        <v>0</v>
      </c>
      <c r="Y55" s="41">
        <f t="shared" si="31"/>
        <v>0</v>
      </c>
      <c r="Z55" s="56">
        <f t="shared" si="22"/>
        <v>0</v>
      </c>
      <c r="AA55" s="42">
        <f t="shared" si="23"/>
        <v>0</v>
      </c>
      <c r="AB55" s="42"/>
    </row>
    <row r="56" spans="1:28" ht="42" customHeight="1" thickBot="1" thickTop="1">
      <c r="A56" s="52" t="s">
        <v>66</v>
      </c>
      <c r="B56" s="26">
        <v>2</v>
      </c>
      <c r="C56" s="26">
        <v>1</v>
      </c>
      <c r="D56" s="26">
        <f t="shared" si="25"/>
        <v>3</v>
      </c>
      <c r="E56" s="59">
        <v>0</v>
      </c>
      <c r="F56" s="59">
        <v>0</v>
      </c>
      <c r="G56" s="26">
        <v>0</v>
      </c>
      <c r="H56" s="26">
        <v>0</v>
      </c>
      <c r="I56" s="37">
        <f>IF(E56=0,0,G56/E56)</f>
        <v>0</v>
      </c>
      <c r="J56" s="11">
        <f>IF(F56=0,0,H56/F56)</f>
        <v>0</v>
      </c>
      <c r="K56" s="94">
        <f>E56-G56</f>
        <v>0</v>
      </c>
      <c r="L56" s="93">
        <v>0</v>
      </c>
      <c r="M56" s="59">
        <v>0</v>
      </c>
      <c r="N56" s="59">
        <v>0</v>
      </c>
      <c r="O56" s="23"/>
      <c r="P56" s="23"/>
      <c r="Q56" s="23"/>
      <c r="R56" s="23"/>
      <c r="S56" s="26">
        <f>G56+O56</f>
        <v>0</v>
      </c>
      <c r="T56" s="26">
        <v>0</v>
      </c>
      <c r="U56" s="26"/>
      <c r="V56" s="26"/>
      <c r="W56" s="25">
        <f>(S56-U56-V56)/B56</f>
        <v>0</v>
      </c>
      <c r="X56" s="56">
        <f>T56/C56</f>
        <v>0</v>
      </c>
      <c r="Y56" s="41">
        <f>IF(B56=0,0,(S56-U56-V56)/B56)</f>
        <v>0</v>
      </c>
      <c r="Z56" s="56">
        <f t="shared" si="22"/>
        <v>0</v>
      </c>
      <c r="AA56" s="42">
        <f>S56-U56-V56</f>
        <v>0</v>
      </c>
      <c r="AB56" s="42"/>
    </row>
    <row r="57" spans="1:28" ht="42" customHeight="1" thickBot="1" thickTop="1">
      <c r="A57" s="52" t="s">
        <v>69</v>
      </c>
      <c r="B57" s="26">
        <v>0</v>
      </c>
      <c r="C57" s="26">
        <v>16</v>
      </c>
      <c r="D57" s="26">
        <f>B57+C57</f>
        <v>16</v>
      </c>
      <c r="E57" s="59">
        <v>0</v>
      </c>
      <c r="F57" s="59">
        <v>0</v>
      </c>
      <c r="G57" s="26">
        <v>0</v>
      </c>
      <c r="H57" s="26">
        <v>0</v>
      </c>
      <c r="I57" s="37">
        <f>IF(E57=0,0,G57/E57)</f>
        <v>0</v>
      </c>
      <c r="J57" s="11">
        <f>IF(F57=0,0,H57/F57)</f>
        <v>0</v>
      </c>
      <c r="K57" s="94">
        <f>E57-G57</f>
        <v>0</v>
      </c>
      <c r="L57" s="93">
        <v>0</v>
      </c>
      <c r="M57" s="59">
        <v>0</v>
      </c>
      <c r="N57" s="59">
        <v>0</v>
      </c>
      <c r="O57" s="23"/>
      <c r="P57" s="23"/>
      <c r="Q57" s="23"/>
      <c r="R57" s="23"/>
      <c r="S57" s="26">
        <f>G57+O57</f>
        <v>0</v>
      </c>
      <c r="T57" s="26">
        <v>0</v>
      </c>
      <c r="U57" s="26"/>
      <c r="V57" s="26"/>
      <c r="W57" s="25">
        <f>IF(B57=0,0,(S57-U57-V57)/B57)</f>
        <v>0</v>
      </c>
      <c r="X57" s="56">
        <f>T57/C57</f>
        <v>0</v>
      </c>
      <c r="Y57" s="41">
        <f>IF(B57=0,0,(S57-U57-V57)/B57)</f>
        <v>0</v>
      </c>
      <c r="Z57" s="56">
        <f t="shared" si="22"/>
        <v>0</v>
      </c>
      <c r="AA57" s="42">
        <f>S57-U57-V57</f>
        <v>0</v>
      </c>
      <c r="AB57" s="42"/>
    </row>
    <row r="58" spans="1:28" ht="42" customHeight="1" thickBot="1" thickTop="1">
      <c r="A58" s="52" t="s">
        <v>68</v>
      </c>
      <c r="B58" s="26">
        <v>0</v>
      </c>
      <c r="C58" s="26">
        <v>13</v>
      </c>
      <c r="D58" s="26">
        <f t="shared" si="25"/>
        <v>13</v>
      </c>
      <c r="E58" s="59">
        <v>0</v>
      </c>
      <c r="F58" s="59">
        <v>0</v>
      </c>
      <c r="G58" s="26">
        <v>0</v>
      </c>
      <c r="H58" s="26">
        <v>0</v>
      </c>
      <c r="I58" s="37">
        <f>IF(E58=0,0,G58/E58)</f>
        <v>0</v>
      </c>
      <c r="J58" s="11">
        <f t="shared" si="17"/>
        <v>0</v>
      </c>
      <c r="K58" s="94">
        <f>E58-G58</f>
        <v>0</v>
      </c>
      <c r="L58" s="93">
        <v>0</v>
      </c>
      <c r="M58" s="59">
        <v>0</v>
      </c>
      <c r="N58" s="59">
        <v>0</v>
      </c>
      <c r="O58" s="23"/>
      <c r="P58" s="23"/>
      <c r="Q58" s="23"/>
      <c r="R58" s="23"/>
      <c r="S58" s="26">
        <f t="shared" si="20"/>
        <v>0</v>
      </c>
      <c r="T58" s="26">
        <v>0</v>
      </c>
      <c r="U58" s="26"/>
      <c r="V58" s="26"/>
      <c r="W58" s="25">
        <f>IF(B58=0,0,(S58-U58-V58)/B58)</f>
        <v>0</v>
      </c>
      <c r="X58" s="56">
        <f t="shared" si="21"/>
        <v>0</v>
      </c>
      <c r="Y58" s="41">
        <f t="shared" si="31"/>
        <v>0</v>
      </c>
      <c r="Z58" s="56">
        <f t="shared" si="22"/>
        <v>0</v>
      </c>
      <c r="AA58" s="42">
        <f t="shared" si="23"/>
        <v>0</v>
      </c>
      <c r="AB58" s="42"/>
    </row>
    <row r="59" spans="1:28" ht="42" customHeight="1" thickBot="1" thickTop="1">
      <c r="A59" s="20" t="s">
        <v>11</v>
      </c>
      <c r="B59" s="28">
        <f aca="true" t="shared" si="32" ref="B59:H59">SUM(B35:B58)</f>
        <v>143</v>
      </c>
      <c r="C59" s="28">
        <f t="shared" si="32"/>
        <v>49</v>
      </c>
      <c r="D59" s="28">
        <f t="shared" si="32"/>
        <v>192</v>
      </c>
      <c r="E59" s="28">
        <f t="shared" si="32"/>
        <v>82</v>
      </c>
      <c r="F59" s="28">
        <f t="shared" si="32"/>
        <v>0</v>
      </c>
      <c r="G59" s="28">
        <f t="shared" si="32"/>
        <v>64</v>
      </c>
      <c r="H59" s="28">
        <f t="shared" si="32"/>
        <v>0</v>
      </c>
      <c r="I59" s="29">
        <f>G59/E59</f>
        <v>0.7804878048780488</v>
      </c>
      <c r="J59" s="12">
        <f>IF(F59=0,0,H59/F59)</f>
        <v>0</v>
      </c>
      <c r="K59" s="50">
        <f aca="true" t="shared" si="33" ref="K59:P59">SUM(K35:K58)</f>
        <v>27</v>
      </c>
      <c r="L59" s="50">
        <f t="shared" si="33"/>
        <v>0</v>
      </c>
      <c r="M59" s="50">
        <f t="shared" si="33"/>
        <v>5</v>
      </c>
      <c r="N59" s="50">
        <f t="shared" si="33"/>
        <v>0</v>
      </c>
      <c r="O59" s="46">
        <f t="shared" si="33"/>
        <v>2</v>
      </c>
      <c r="P59" s="46">
        <f t="shared" si="33"/>
        <v>0</v>
      </c>
      <c r="Q59" s="28"/>
      <c r="R59" s="28"/>
      <c r="S59" s="28">
        <f>SUM(S35:S58)</f>
        <v>66</v>
      </c>
      <c r="T59" s="28">
        <f>SUM(T35:T58)</f>
        <v>0</v>
      </c>
      <c r="U59" s="28">
        <f>SUM(U35:U58)</f>
        <v>13</v>
      </c>
      <c r="V59" s="28">
        <f>SUM(V35:V58)</f>
        <v>0</v>
      </c>
      <c r="W59" s="29">
        <f t="shared" si="26"/>
        <v>0.3706293706293706</v>
      </c>
      <c r="X59" s="57">
        <f>T59/C59</f>
        <v>0</v>
      </c>
      <c r="Y59" s="29">
        <f>(S59-U59-V59)/E59</f>
        <v>0.6463414634146342</v>
      </c>
      <c r="Z59" s="57">
        <f t="shared" si="22"/>
        <v>0</v>
      </c>
      <c r="AA59" s="28">
        <f>SUM(AA35:AA58)</f>
        <v>53</v>
      </c>
      <c r="AB59" s="28">
        <f>SUM(AB35:AB58)</f>
        <v>0</v>
      </c>
    </row>
    <row r="60" spans="1:28" ht="42" customHeight="1" thickBot="1" thickTop="1">
      <c r="A60" s="21" t="s">
        <v>12</v>
      </c>
      <c r="B60" s="30">
        <f aca="true" t="shared" si="34" ref="B60:H60">B32+B59</f>
        <v>363</v>
      </c>
      <c r="C60" s="30">
        <f t="shared" si="34"/>
        <v>100</v>
      </c>
      <c r="D60" s="30">
        <f t="shared" si="34"/>
        <v>463</v>
      </c>
      <c r="E60" s="30">
        <f t="shared" si="34"/>
        <v>280</v>
      </c>
      <c r="F60" s="30">
        <f t="shared" si="34"/>
        <v>5</v>
      </c>
      <c r="G60" s="30">
        <f t="shared" si="34"/>
        <v>195</v>
      </c>
      <c r="H60" s="30">
        <f t="shared" si="34"/>
        <v>4</v>
      </c>
      <c r="I60" s="31">
        <f>G60/E60</f>
        <v>0.6964285714285714</v>
      </c>
      <c r="J60" s="22">
        <f>H60/F60</f>
        <v>0.8</v>
      </c>
      <c r="K60" s="47">
        <f>K59+K32</f>
        <v>94</v>
      </c>
      <c r="L60" s="47">
        <f>L32+L59</f>
        <v>23</v>
      </c>
      <c r="M60" s="32">
        <f>M32+M59</f>
        <v>235</v>
      </c>
      <c r="N60" s="32">
        <f>N32+N59</f>
        <v>0</v>
      </c>
      <c r="O60" s="32">
        <f>O32+O59</f>
        <v>35</v>
      </c>
      <c r="P60" s="32">
        <f>P32+P59</f>
        <v>0</v>
      </c>
      <c r="Q60" s="30"/>
      <c r="R60" s="30"/>
      <c r="S60" s="30">
        <f>S32+S59</f>
        <v>230</v>
      </c>
      <c r="T60" s="30">
        <f>T32+T59</f>
        <v>4</v>
      </c>
      <c r="U60" s="30">
        <f>U32+U59</f>
        <v>28</v>
      </c>
      <c r="V60" s="30">
        <f>V32+V59</f>
        <v>0</v>
      </c>
      <c r="W60" s="33">
        <f t="shared" si="26"/>
        <v>0.5564738292011019</v>
      </c>
      <c r="X60" s="33">
        <f>T60/C60</f>
        <v>0.04</v>
      </c>
      <c r="Y60" s="33">
        <f>(S60-U60-V60)/E60</f>
        <v>0.7214285714285714</v>
      </c>
      <c r="Z60" s="60">
        <f>T60/F60</f>
        <v>0.8</v>
      </c>
      <c r="AA60" s="30">
        <f>AA59+AA32</f>
        <v>200</v>
      </c>
      <c r="AB60" s="30">
        <f>AB59+AB32</f>
        <v>4</v>
      </c>
    </row>
    <row r="61" spans="1:28" ht="42" customHeight="1" thickTop="1">
      <c r="A61" s="79" t="s">
        <v>32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AA61" s="39"/>
      <c r="AB61" s="39"/>
    </row>
    <row r="62" spans="1:28" ht="42" customHeight="1">
      <c r="A62" s="79" t="s">
        <v>79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1:28" ht="34.5" customHeight="1">
      <c r="A63" s="74" t="s">
        <v>77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</row>
  </sheetData>
  <sheetProtection/>
  <mergeCells count="54">
    <mergeCell ref="E48:E51"/>
    <mergeCell ref="M48:M51"/>
    <mergeCell ref="A61:X61"/>
    <mergeCell ref="M4:N4"/>
    <mergeCell ref="AA4:AB4"/>
    <mergeCell ref="AA33:AB33"/>
    <mergeCell ref="U33:V33"/>
    <mergeCell ref="W33:X33"/>
    <mergeCell ref="W4:X4"/>
    <mergeCell ref="Q4:R4"/>
    <mergeCell ref="Z3:AB3"/>
    <mergeCell ref="Y33:Z33"/>
    <mergeCell ref="M25:M27"/>
    <mergeCell ref="B4:D4"/>
    <mergeCell ref="G4:H4"/>
    <mergeCell ref="M20:M23"/>
    <mergeCell ref="X20:X23"/>
    <mergeCell ref="F25:F27"/>
    <mergeCell ref="A33:A34"/>
    <mergeCell ref="E33:F33"/>
    <mergeCell ref="G33:H33"/>
    <mergeCell ref="I33:J33"/>
    <mergeCell ref="K33:L33"/>
    <mergeCell ref="Y4:Z4"/>
    <mergeCell ref="I4:J4"/>
    <mergeCell ref="Z20:Z23"/>
    <mergeCell ref="N52:N54"/>
    <mergeCell ref="N48:N50"/>
    <mergeCell ref="U4:V4"/>
    <mergeCell ref="N25:N27"/>
    <mergeCell ref="O33:P33"/>
    <mergeCell ref="Q33:R33"/>
    <mergeCell ref="S4:T4"/>
    <mergeCell ref="S33:T33"/>
    <mergeCell ref="A63:AB63"/>
    <mergeCell ref="E20:E23"/>
    <mergeCell ref="N20:N23"/>
    <mergeCell ref="X25:X27"/>
    <mergeCell ref="Z25:Z27"/>
    <mergeCell ref="A62:AB62"/>
    <mergeCell ref="M33:N33"/>
    <mergeCell ref="E52:E54"/>
    <mergeCell ref="F52:F54"/>
    <mergeCell ref="M52:M54"/>
    <mergeCell ref="A2:AB2"/>
    <mergeCell ref="A1:AB1"/>
    <mergeCell ref="F20:F23"/>
    <mergeCell ref="B33:D33"/>
    <mergeCell ref="F48:F50"/>
    <mergeCell ref="A4:A5"/>
    <mergeCell ref="E4:F4"/>
    <mergeCell ref="O4:P4"/>
    <mergeCell ref="K4:L4"/>
    <mergeCell ref="E25:E27"/>
  </mergeCells>
  <printOptions horizontalCentered="1"/>
  <pageMargins left="0.3937007874015748" right="0.35433070866141736" top="0.35433070866141736" bottom="0.3937007874015748" header="0.5511811023622047" footer="0.5118110236220472"/>
  <pageSetup fitToHeight="1" fitToWidth="1"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Lung</dc:creator>
  <cp:keywords/>
  <dc:description/>
  <cp:lastModifiedBy>smshen</cp:lastModifiedBy>
  <cp:lastPrinted>2019-09-02T00:54:18Z</cp:lastPrinted>
  <dcterms:created xsi:type="dcterms:W3CDTF">2006-07-18T12:12:31Z</dcterms:created>
  <dcterms:modified xsi:type="dcterms:W3CDTF">2022-09-21T05:42:29Z</dcterms:modified>
  <cp:category/>
  <cp:version/>
  <cp:contentType/>
  <cp:contentStatus/>
</cp:coreProperties>
</file>